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7635" windowHeight="7995" tabRatio="770" activeTab="0"/>
  </bookViews>
  <sheets>
    <sheet name="にいがたの生活習慣病出力" sheetId="1" r:id="rId1"/>
    <sheet name="グラフデータ（入力・計算用）" sheetId="2" r:id="rId2"/>
  </sheets>
  <definedNames>
    <definedName name="_xlnm.Print_Area" localSheetId="0">'にいがたの生活習慣病出力'!$A$1:$K$87</definedName>
  </definedNames>
  <calcPr fullCalcOnLoad="1"/>
</workbook>
</file>

<file path=xl/sharedStrings.xml><?xml version="1.0" encoding="utf-8"?>
<sst xmlns="http://schemas.openxmlformats.org/spreadsheetml/2006/main" count="164" uniqueCount="105">
  <si>
    <t>県</t>
  </si>
  <si>
    <t>全国</t>
  </si>
  <si>
    <t>受診率</t>
  </si>
  <si>
    <t>要精検率</t>
  </si>
  <si>
    <t>精検受診率</t>
  </si>
  <si>
    <t>がん発見率（１０万対）</t>
  </si>
  <si>
    <t>陽性適中度</t>
  </si>
  <si>
    <t>受診者数</t>
  </si>
  <si>
    <t>肺がん</t>
  </si>
  <si>
    <t>H5</t>
  </si>
  <si>
    <t>県（Ｘ－Ｐ）</t>
  </si>
  <si>
    <t>県（喀痰）</t>
  </si>
  <si>
    <t>全国（Ｘ－Ｐ）</t>
  </si>
  <si>
    <t>全国（喀痰）</t>
  </si>
  <si>
    <t>一般群</t>
  </si>
  <si>
    <t>県</t>
  </si>
  <si>
    <t>高危険群</t>
  </si>
  <si>
    <t>一般群・男</t>
  </si>
  <si>
    <t>一般群・女</t>
  </si>
  <si>
    <t>高危険群・男</t>
  </si>
  <si>
    <t>高危険群・女</t>
  </si>
  <si>
    <t>早期がん発見率</t>
  </si>
  <si>
    <t>要精検者数</t>
  </si>
  <si>
    <t>がんであった者</t>
  </si>
  <si>
    <t>がんの疑いのある者</t>
  </si>
  <si>
    <t>　　受診率（人口割合）（％）</t>
  </si>
  <si>
    <t>　　受診率（対象割合）（％）</t>
  </si>
  <si>
    <t>市部　・　町村部別受診状況</t>
  </si>
  <si>
    <t>　市部対象者数</t>
  </si>
  <si>
    <t>　市部受診者数</t>
  </si>
  <si>
    <t>　町村部対象者数</t>
  </si>
  <si>
    <t>　町村部受診者数</t>
  </si>
  <si>
    <t>精検受診者数</t>
  </si>
  <si>
    <t>　　精検受診率</t>
  </si>
  <si>
    <t>喀痰細胞診</t>
  </si>
  <si>
    <t>対象者数（高危険群）</t>
  </si>
  <si>
    <t>採痰者数（高危険群）</t>
  </si>
  <si>
    <t>要精検者数（高危険群）</t>
  </si>
  <si>
    <t>Ｘ線</t>
  </si>
  <si>
    <t>喀痰</t>
  </si>
  <si>
    <t>Ｘ線＋喀痰</t>
  </si>
  <si>
    <t>一般群</t>
  </si>
  <si>
    <t>高危険群</t>
  </si>
  <si>
    <t>精検結果不明者</t>
  </si>
  <si>
    <t>精検未受診者</t>
  </si>
  <si>
    <t>　・精検受診者数＝要精検者数ー（精検結果不明者数＋未受診者数）</t>
  </si>
  <si>
    <t>胸部Ｘ線検査</t>
  </si>
  <si>
    <r>
      <t xml:space="preserve">    </t>
    </r>
    <r>
      <rPr>
        <b/>
        <sz val="12"/>
        <rFont val="ＭＳ ゴシック"/>
        <family val="3"/>
      </rPr>
      <t>・要精検者数＝Ｘ線要精検者数＋喀痰要精検者数</t>
    </r>
  </si>
  <si>
    <t>　Ｈ６～１１年度厚生労働省「地域保健・老人保健事業報告」</t>
  </si>
  <si>
    <t>発見方法別</t>
  </si>
  <si>
    <t>　　め、今回は参考値として下記のとおり扱った。</t>
  </si>
  <si>
    <t>　※Ｘ線と喀痰のいずれも要精検であった者の実数が現在は不明のた</t>
  </si>
  <si>
    <t>Ｈ５</t>
  </si>
  <si>
    <t>Ｈ１４</t>
  </si>
  <si>
    <t>Ｈ１５</t>
  </si>
  <si>
    <t>Ｈ１６</t>
  </si>
  <si>
    <t>　　　　対象者数</t>
  </si>
  <si>
    <t>　　胸部Ｘ線受診者数</t>
  </si>
  <si>
    <t>推計人口（　4/1  40歳以上）</t>
  </si>
  <si>
    <t xml:space="preserve">   　 要精検率（％）</t>
  </si>
  <si>
    <t xml:space="preserve">   採痰率（％）</t>
  </si>
  <si>
    <t xml:space="preserve">    要精検率（％）</t>
  </si>
  <si>
    <t>がん発見率(受診者１０万人対）</t>
  </si>
  <si>
    <t>精検受診者数（高危険群）</t>
  </si>
  <si>
    <t>Ｘ線(A)</t>
  </si>
  <si>
    <t>要精検者数（参考値）</t>
  </si>
  <si>
    <t>(A)+(B)</t>
  </si>
  <si>
    <t>喀痰(B)</t>
  </si>
  <si>
    <t>精検受診者（参考値）</t>
  </si>
  <si>
    <t>精検未受診者</t>
  </si>
  <si>
    <t>精検結果不明（Ｃ）</t>
  </si>
  <si>
    <t>精検未受診者（Ｄ）</t>
  </si>
  <si>
    <t>要精検者数-(C)-(D)</t>
  </si>
  <si>
    <t>全国</t>
  </si>
  <si>
    <t>Ｘ線のみ</t>
  </si>
  <si>
    <t>喀痰のみ</t>
  </si>
  <si>
    <t>両方</t>
  </si>
  <si>
    <t>要精検者</t>
  </si>
  <si>
    <t>がん</t>
  </si>
  <si>
    <t>精検受診者</t>
  </si>
  <si>
    <t>合計</t>
  </si>
  <si>
    <t>　Ｈ１２年度～健診結果報告</t>
  </si>
  <si>
    <t>精検受診率</t>
  </si>
  <si>
    <t>がん発見率</t>
  </si>
  <si>
    <t>陽性反応的中率</t>
  </si>
  <si>
    <t>結果不明者</t>
  </si>
  <si>
    <t>精検受診者数（参考値）</t>
  </si>
  <si>
    <t>がんはＸ線と喀痰の合計</t>
  </si>
  <si>
    <t>県と同じ算出方法</t>
  </si>
  <si>
    <t>精検受診率（参考値）</t>
  </si>
  <si>
    <t>がん発見率（参考値）</t>
  </si>
  <si>
    <t>陽性反応的中度（参考値）</t>
  </si>
  <si>
    <t>要精検率(H15～両方受診者除く）</t>
  </si>
  <si>
    <t>実数</t>
  </si>
  <si>
    <t>参考値</t>
  </si>
  <si>
    <t>Ｈ１７</t>
  </si>
  <si>
    <t>注１）県の数値</t>
  </si>
  <si>
    <t>注２）国の数値
　 厚生労働省「地域保健・老人保健事業報告」
　 平成１４年以前は、県の数値と同様の取扱とした。
　 Ｈ１５年度以降は報告区分が変更となったため、参考値ではなく実数である。　</t>
  </si>
  <si>
    <t>（１）肺がん検診結果の推移</t>
  </si>
  <si>
    <t>H14</t>
  </si>
  <si>
    <t>H15</t>
  </si>
  <si>
    <t>H16</t>
  </si>
  <si>
    <t>H17</t>
  </si>
  <si>
    <t>H18</t>
  </si>
  <si>
    <t>Ｈ１８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</si>
</sst>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#,##0.0_ "/>
    <numFmt numFmtId="181" formatCode="0_);[Red]\(0\)"/>
    <numFmt numFmtId="182" formatCode="#,##0.00_ "/>
    <numFmt numFmtId="183" formatCode="0.0_);[Red]\(0.0\)"/>
    <numFmt numFmtId="184" formatCode="#,##0_);[Red]\(#,##0\)"/>
    <numFmt numFmtId="185" formatCode="#,##0.0_);[Red]\(#,##0.0\)"/>
    <numFmt numFmtId="186" formatCode="#,##0;&quot;△ &quot;#,##0"/>
    <numFmt numFmtId="187" formatCode="#,##0.0;&quot;△ &quot;#,##0.0"/>
    <numFmt numFmtId="188" formatCode="#,##0.0;[Red]\-#,##0.0"/>
    <numFmt numFmtId="189" formatCode="0.00_);[Red]\(0.00\)"/>
    <numFmt numFmtId="190" formatCode="0;[Red]0"/>
    <numFmt numFmtId="191" formatCode="0.0"/>
    <numFmt numFmtId="192" formatCode="&quot;\&quot;#,##0.0;[Red]&quot;\&quot;\-#,##0.0"/>
    <numFmt numFmtId="193" formatCode="#,##0.0"/>
    <numFmt numFmtId="194" formatCode="0.0%"/>
    <numFmt numFmtId="195" formatCode="&quot;$&quot;#,##0;\(&quot;$&quot;#,##0\)"/>
    <numFmt numFmtId="196" formatCode="&quot;$&quot;#,##0.00;\(&quot;$&quot;#,##0.00\)"/>
    <numFmt numFmtId="197" formatCode="m/d"/>
    <numFmt numFmtId="198" formatCode="m/d/yy\ h:mm"/>
    <numFmt numFmtId="199" formatCode="[$-411]ee/m/d"/>
    <numFmt numFmtId="200" formatCode="[$-411]gggee&quot;年&quot;m&quot;月&quot;d&quot;日&quot;"/>
    <numFmt numFmtId="201" formatCode="0.000"/>
    <numFmt numFmtId="202" formatCode="#,##0.0_ ;[Red]\-#,##0.0\ "/>
    <numFmt numFmtId="203" formatCode="0.0;0.0;&quot;&quot;;@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b/>
      <sz val="24"/>
      <name val="ＭＳ 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i/>
      <sz val="14"/>
      <name val="ＭＳ Ｐゴシック"/>
      <family val="3"/>
    </font>
    <font>
      <sz val="12"/>
      <name val="ＭＳ Ｐゴシック"/>
      <family val="3"/>
    </font>
    <font>
      <i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ck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 diagonalUp="1">
      <left style="thin"/>
      <right>
        <color indexed="63"/>
      </right>
      <top style="thin"/>
      <bottom style="medium"/>
      <diagonal style="thin"/>
    </border>
    <border>
      <left style="thin"/>
      <right style="thick"/>
      <top style="thick"/>
      <bottom style="medium"/>
    </border>
    <border>
      <left style="thin"/>
      <right style="thick"/>
      <top style="thin"/>
      <bottom>
        <color indexed="63"/>
      </bottom>
    </border>
    <border>
      <left style="thin"/>
      <right style="thick"/>
      <top style="hair"/>
      <bottom style="hair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 style="hair"/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 diagonalUp="1">
      <left style="medium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>
        <color indexed="63"/>
      </bottom>
      <diagonal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183" fontId="0" fillId="0" borderId="1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2" xfId="0" applyNumberFormat="1" applyBorder="1" applyAlignment="1">
      <alignment/>
    </xf>
    <xf numFmtId="183" fontId="0" fillId="0" borderId="3" xfId="0" applyNumberFormat="1" applyBorder="1" applyAlignment="1">
      <alignment/>
    </xf>
    <xf numFmtId="183" fontId="0" fillId="2" borderId="2" xfId="17" applyNumberFormat="1" applyFont="1" applyFill="1" applyBorder="1" applyAlignment="1">
      <alignment/>
    </xf>
    <xf numFmtId="183" fontId="0" fillId="2" borderId="1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79" fontId="8" fillId="2" borderId="6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179" fontId="8" fillId="2" borderId="9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180" fontId="8" fillId="2" borderId="11" xfId="0" applyNumberFormat="1" applyFont="1" applyFill="1" applyBorder="1" applyAlignment="1">
      <alignment/>
    </xf>
    <xf numFmtId="176" fontId="8" fillId="2" borderId="12" xfId="0" applyNumberFormat="1" applyFont="1" applyFill="1" applyBorder="1" applyAlignment="1">
      <alignment/>
    </xf>
    <xf numFmtId="184" fontId="8" fillId="2" borderId="6" xfId="0" applyNumberFormat="1" applyFont="1" applyFill="1" applyBorder="1" applyAlignment="1">
      <alignment/>
    </xf>
    <xf numFmtId="184" fontId="8" fillId="2" borderId="13" xfId="0" applyNumberFormat="1" applyFont="1" applyFill="1" applyBorder="1" applyAlignment="1">
      <alignment/>
    </xf>
    <xf numFmtId="184" fontId="8" fillId="2" borderId="14" xfId="0" applyNumberFormat="1" applyFont="1" applyFill="1" applyBorder="1" applyAlignment="1">
      <alignment/>
    </xf>
    <xf numFmtId="184" fontId="8" fillId="2" borderId="15" xfId="0" applyNumberFormat="1" applyFont="1" applyFill="1" applyBorder="1" applyAlignment="1">
      <alignment/>
    </xf>
    <xf numFmtId="176" fontId="8" fillId="2" borderId="16" xfId="0" applyNumberFormat="1" applyFont="1" applyFill="1" applyBorder="1" applyAlignment="1">
      <alignment/>
    </xf>
    <xf numFmtId="176" fontId="8" fillId="2" borderId="17" xfId="0" applyNumberFormat="1" applyFont="1" applyFill="1" applyBorder="1" applyAlignment="1">
      <alignment/>
    </xf>
    <xf numFmtId="176" fontId="8" fillId="2" borderId="14" xfId="0" applyNumberFormat="1" applyFont="1" applyFill="1" applyBorder="1" applyAlignment="1">
      <alignment/>
    </xf>
    <xf numFmtId="176" fontId="8" fillId="2" borderId="15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179" fontId="8" fillId="2" borderId="19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76" fontId="8" fillId="2" borderId="20" xfId="0" applyNumberFormat="1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8" fillId="2" borderId="22" xfId="0" applyFont="1" applyFill="1" applyBorder="1" applyAlignment="1">
      <alignment/>
    </xf>
    <xf numFmtId="176" fontId="8" fillId="2" borderId="23" xfId="0" applyNumberFormat="1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8" fillId="2" borderId="24" xfId="0" applyFont="1" applyFill="1" applyBorder="1" applyAlignment="1">
      <alignment/>
    </xf>
    <xf numFmtId="180" fontId="8" fillId="2" borderId="25" xfId="0" applyNumberFormat="1" applyFont="1" applyFill="1" applyBorder="1" applyAlignment="1">
      <alignment/>
    </xf>
    <xf numFmtId="180" fontId="8" fillId="2" borderId="26" xfId="0" applyNumberFormat="1" applyFont="1" applyFill="1" applyBorder="1" applyAlignment="1">
      <alignment/>
    </xf>
    <xf numFmtId="183" fontId="8" fillId="2" borderId="22" xfId="0" applyNumberFormat="1" applyFont="1" applyFill="1" applyBorder="1" applyAlignment="1">
      <alignment/>
    </xf>
    <xf numFmtId="189" fontId="8" fillId="2" borderId="25" xfId="0" applyNumberFormat="1" applyFont="1" applyFill="1" applyBorder="1" applyAlignment="1">
      <alignment horizontal="right"/>
    </xf>
    <xf numFmtId="189" fontId="8" fillId="2" borderId="26" xfId="0" applyNumberFormat="1" applyFont="1" applyFill="1" applyBorder="1" applyAlignment="1">
      <alignment horizontal="right"/>
    </xf>
    <xf numFmtId="179" fontId="8" fillId="2" borderId="13" xfId="0" applyNumberFormat="1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176" fontId="8" fillId="2" borderId="29" xfId="0" applyNumberFormat="1" applyFont="1" applyFill="1" applyBorder="1" applyAlignment="1">
      <alignment/>
    </xf>
    <xf numFmtId="179" fontId="8" fillId="2" borderId="30" xfId="0" applyNumberFormat="1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9" fontId="8" fillId="2" borderId="11" xfId="0" applyNumberFormat="1" applyFont="1" applyFill="1" applyBorder="1" applyAlignment="1">
      <alignment/>
    </xf>
    <xf numFmtId="0" fontId="4" fillId="2" borderId="32" xfId="0" applyFont="1" applyFill="1" applyBorder="1" applyAlignment="1">
      <alignment horizontal="center" vertical="center"/>
    </xf>
    <xf numFmtId="179" fontId="8" fillId="2" borderId="33" xfId="0" applyNumberFormat="1" applyFont="1" applyFill="1" applyBorder="1" applyAlignment="1">
      <alignment/>
    </xf>
    <xf numFmtId="176" fontId="8" fillId="2" borderId="6" xfId="0" applyNumberFormat="1" applyFont="1" applyFill="1" applyBorder="1" applyAlignment="1">
      <alignment/>
    </xf>
    <xf numFmtId="0" fontId="4" fillId="2" borderId="34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176" fontId="8" fillId="2" borderId="11" xfId="0" applyNumberFormat="1" applyFont="1" applyFill="1" applyBorder="1" applyAlignment="1">
      <alignment/>
    </xf>
    <xf numFmtId="176" fontId="8" fillId="2" borderId="35" xfId="0" applyNumberFormat="1" applyFont="1" applyFill="1" applyBorder="1" applyAlignment="1">
      <alignment/>
    </xf>
    <xf numFmtId="181" fontId="8" fillId="2" borderId="1" xfId="0" applyNumberFormat="1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8" fillId="2" borderId="36" xfId="0" applyFont="1" applyFill="1" applyBorder="1" applyAlignment="1">
      <alignment/>
    </xf>
    <xf numFmtId="179" fontId="8" fillId="2" borderId="37" xfId="0" applyNumberFormat="1" applyFont="1" applyFill="1" applyBorder="1" applyAlignment="1">
      <alignment/>
    </xf>
    <xf numFmtId="0" fontId="7" fillId="2" borderId="0" xfId="0" applyFont="1" applyFill="1" applyAlignment="1">
      <alignment/>
    </xf>
    <xf numFmtId="184" fontId="7" fillId="2" borderId="0" xfId="0" applyNumberFormat="1" applyFont="1" applyFill="1" applyAlignment="1">
      <alignment/>
    </xf>
    <xf numFmtId="180" fontId="7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4" fillId="2" borderId="34" xfId="0" applyFont="1" applyFill="1" applyBorder="1" applyAlignment="1">
      <alignment horizontal="left"/>
    </xf>
    <xf numFmtId="0" fontId="4" fillId="2" borderId="38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0" fontId="8" fillId="2" borderId="40" xfId="0" applyFont="1" applyFill="1" applyBorder="1" applyAlignment="1">
      <alignment/>
    </xf>
    <xf numFmtId="189" fontId="8" fillId="2" borderId="26" xfId="0" applyNumberFormat="1" applyFont="1" applyFill="1" applyBorder="1" applyAlignment="1">
      <alignment/>
    </xf>
    <xf numFmtId="0" fontId="4" fillId="2" borderId="40" xfId="0" applyFont="1" applyFill="1" applyBorder="1" applyAlignment="1">
      <alignment/>
    </xf>
    <xf numFmtId="179" fontId="8" fillId="2" borderId="35" xfId="0" applyNumberFormat="1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8" fillId="2" borderId="42" xfId="0" applyFont="1" applyFill="1" applyBorder="1" applyAlignment="1">
      <alignment/>
    </xf>
    <xf numFmtId="176" fontId="8" fillId="2" borderId="43" xfId="0" applyNumberFormat="1" applyFont="1" applyFill="1" applyBorder="1" applyAlignment="1">
      <alignment/>
    </xf>
    <xf numFmtId="0" fontId="4" fillId="2" borderId="44" xfId="0" applyFont="1" applyFill="1" applyBorder="1" applyAlignment="1">
      <alignment/>
    </xf>
    <xf numFmtId="179" fontId="8" fillId="2" borderId="45" xfId="0" applyNumberFormat="1" applyFont="1" applyFill="1" applyBorder="1" applyAlignment="1">
      <alignment/>
    </xf>
    <xf numFmtId="180" fontId="8" fillId="2" borderId="46" xfId="0" applyNumberFormat="1" applyFont="1" applyFill="1" applyBorder="1" applyAlignment="1">
      <alignment/>
    </xf>
    <xf numFmtId="176" fontId="8" fillId="2" borderId="47" xfId="0" applyNumberFormat="1" applyFont="1" applyFill="1" applyBorder="1" applyAlignment="1">
      <alignment/>
    </xf>
    <xf numFmtId="179" fontId="8" fillId="2" borderId="48" xfId="0" applyNumberFormat="1" applyFont="1" applyFill="1" applyBorder="1" applyAlignment="1">
      <alignment/>
    </xf>
    <xf numFmtId="179" fontId="8" fillId="2" borderId="49" xfId="0" applyNumberFormat="1" applyFont="1" applyFill="1" applyBorder="1" applyAlignment="1">
      <alignment/>
    </xf>
    <xf numFmtId="179" fontId="8" fillId="2" borderId="50" xfId="0" applyNumberFormat="1" applyFont="1" applyFill="1" applyBorder="1" applyAlignment="1">
      <alignment/>
    </xf>
    <xf numFmtId="179" fontId="8" fillId="2" borderId="46" xfId="0" applyNumberFormat="1" applyFont="1" applyFill="1" applyBorder="1" applyAlignment="1">
      <alignment/>
    </xf>
    <xf numFmtId="179" fontId="8" fillId="2" borderId="51" xfId="0" applyNumberFormat="1" applyFont="1" applyFill="1" applyBorder="1" applyAlignment="1">
      <alignment/>
    </xf>
    <xf numFmtId="176" fontId="8" fillId="2" borderId="13" xfId="0" applyNumberFormat="1" applyFont="1" applyFill="1" applyBorder="1" applyAlignment="1">
      <alignment/>
    </xf>
    <xf numFmtId="176" fontId="8" fillId="2" borderId="46" xfId="0" applyNumberFormat="1" applyFont="1" applyFill="1" applyBorder="1" applyAlignment="1">
      <alignment/>
    </xf>
    <xf numFmtId="176" fontId="8" fillId="2" borderId="49" xfId="0" applyNumberFormat="1" applyFont="1" applyFill="1" applyBorder="1" applyAlignment="1">
      <alignment/>
    </xf>
    <xf numFmtId="181" fontId="8" fillId="2" borderId="52" xfId="0" applyNumberFormat="1" applyFont="1" applyFill="1" applyBorder="1" applyAlignment="1">
      <alignment/>
    </xf>
    <xf numFmtId="179" fontId="8" fillId="2" borderId="53" xfId="0" applyNumberFormat="1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0" fontId="8" fillId="2" borderId="0" xfId="0" applyFont="1" applyFill="1" applyAlignment="1">
      <alignment/>
    </xf>
    <xf numFmtId="0" fontId="4" fillId="2" borderId="56" xfId="0" applyFont="1" applyFill="1" applyBorder="1" applyAlignment="1">
      <alignment/>
    </xf>
    <xf numFmtId="179" fontId="8" fillId="2" borderId="57" xfId="0" applyNumberFormat="1" applyFont="1" applyFill="1" applyBorder="1" applyAlignment="1">
      <alignment/>
    </xf>
    <xf numFmtId="186" fontId="8" fillId="2" borderId="0" xfId="0" applyNumberFormat="1" applyFont="1" applyFill="1" applyAlignment="1">
      <alignment/>
    </xf>
    <xf numFmtId="179" fontId="8" fillId="2" borderId="58" xfId="0" applyNumberFormat="1" applyFont="1" applyFill="1" applyBorder="1" applyAlignment="1">
      <alignment/>
    </xf>
    <xf numFmtId="0" fontId="4" fillId="2" borderId="31" xfId="0" applyFont="1" applyFill="1" applyBorder="1" applyAlignment="1">
      <alignment horizontal="left"/>
    </xf>
    <xf numFmtId="180" fontId="8" fillId="2" borderId="59" xfId="0" applyNumberFormat="1" applyFont="1" applyFill="1" applyBorder="1" applyAlignment="1">
      <alignment/>
    </xf>
    <xf numFmtId="187" fontId="8" fillId="2" borderId="0" xfId="0" applyNumberFormat="1" applyFont="1" applyFill="1" applyAlignment="1">
      <alignment/>
    </xf>
    <xf numFmtId="0" fontId="4" fillId="2" borderId="0" xfId="0" applyFont="1" applyFill="1" applyBorder="1" applyAlignment="1">
      <alignment horizontal="left"/>
    </xf>
    <xf numFmtId="176" fontId="8" fillId="2" borderId="60" xfId="0" applyNumberFormat="1" applyFont="1" applyFill="1" applyBorder="1" applyAlignment="1">
      <alignment/>
    </xf>
    <xf numFmtId="0" fontId="4" fillId="2" borderId="61" xfId="0" applyFont="1" applyFill="1" applyBorder="1" applyAlignment="1">
      <alignment horizontal="left"/>
    </xf>
    <xf numFmtId="184" fontId="8" fillId="2" borderId="57" xfId="0" applyNumberFormat="1" applyFont="1" applyFill="1" applyBorder="1" applyAlignment="1">
      <alignment/>
    </xf>
    <xf numFmtId="184" fontId="8" fillId="2" borderId="62" xfId="0" applyNumberFormat="1" applyFont="1" applyFill="1" applyBorder="1" applyAlignment="1">
      <alignment/>
    </xf>
    <xf numFmtId="0" fontId="4" fillId="2" borderId="63" xfId="0" applyFont="1" applyFill="1" applyBorder="1" applyAlignment="1">
      <alignment horizontal="left"/>
    </xf>
    <xf numFmtId="176" fontId="8" fillId="2" borderId="64" xfId="0" applyNumberFormat="1" applyFont="1" applyFill="1" applyBorder="1" applyAlignment="1">
      <alignment/>
    </xf>
    <xf numFmtId="176" fontId="8" fillId="2" borderId="62" xfId="0" applyNumberFormat="1" applyFont="1" applyFill="1" applyBorder="1" applyAlignment="1">
      <alignment/>
    </xf>
    <xf numFmtId="184" fontId="8" fillId="2" borderId="65" xfId="0" applyNumberFormat="1" applyFont="1" applyFill="1" applyBorder="1" applyAlignment="1">
      <alignment vertical="top" wrapText="1"/>
    </xf>
    <xf numFmtId="184" fontId="8" fillId="2" borderId="66" xfId="0" applyNumberFormat="1" applyFont="1" applyFill="1" applyBorder="1" applyAlignment="1">
      <alignment vertical="top" wrapText="1"/>
    </xf>
    <xf numFmtId="184" fontId="8" fillId="2" borderId="67" xfId="0" applyNumberFormat="1" applyFont="1" applyFill="1" applyBorder="1" applyAlignment="1">
      <alignment vertical="top" wrapText="1"/>
    </xf>
    <xf numFmtId="0" fontId="4" fillId="2" borderId="68" xfId="0" applyFont="1" applyFill="1" applyBorder="1" applyAlignment="1">
      <alignment/>
    </xf>
    <xf numFmtId="179" fontId="8" fillId="2" borderId="69" xfId="0" applyNumberFormat="1" applyFont="1" applyFill="1" applyBorder="1" applyAlignment="1">
      <alignment/>
    </xf>
    <xf numFmtId="183" fontId="4" fillId="2" borderId="70" xfId="0" applyNumberFormat="1" applyFont="1" applyFill="1" applyBorder="1" applyAlignment="1">
      <alignment/>
    </xf>
    <xf numFmtId="183" fontId="4" fillId="2" borderId="21" xfId="0" applyNumberFormat="1" applyFont="1" applyFill="1" applyBorder="1" applyAlignment="1">
      <alignment/>
    </xf>
    <xf numFmtId="183" fontId="4" fillId="2" borderId="22" xfId="0" applyNumberFormat="1" applyFont="1" applyFill="1" applyBorder="1" applyAlignment="1">
      <alignment/>
    </xf>
    <xf numFmtId="189" fontId="8" fillId="2" borderId="71" xfId="0" applyNumberFormat="1" applyFont="1" applyFill="1" applyBorder="1" applyAlignment="1">
      <alignment/>
    </xf>
    <xf numFmtId="189" fontId="8" fillId="2" borderId="25" xfId="0" applyNumberFormat="1" applyFont="1" applyFill="1" applyBorder="1" applyAlignment="1">
      <alignment/>
    </xf>
    <xf numFmtId="183" fontId="8" fillId="2" borderId="0" xfId="0" applyNumberFormat="1" applyFont="1" applyFill="1" applyAlignment="1">
      <alignment/>
    </xf>
    <xf numFmtId="176" fontId="8" fillId="2" borderId="72" xfId="0" applyNumberFormat="1" applyFont="1" applyFill="1" applyBorder="1" applyAlignment="1">
      <alignment/>
    </xf>
    <xf numFmtId="0" fontId="4" fillId="2" borderId="73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176" fontId="8" fillId="2" borderId="74" xfId="0" applyNumberFormat="1" applyFont="1" applyFill="1" applyBorder="1" applyAlignment="1">
      <alignment/>
    </xf>
    <xf numFmtId="0" fontId="4" fillId="2" borderId="75" xfId="0" applyFont="1" applyFill="1" applyBorder="1" applyAlignment="1">
      <alignment vertical="center"/>
    </xf>
    <xf numFmtId="179" fontId="8" fillId="2" borderId="76" xfId="0" applyNumberFormat="1" applyFont="1" applyFill="1" applyBorder="1" applyAlignment="1">
      <alignment/>
    </xf>
    <xf numFmtId="0" fontId="4" fillId="2" borderId="77" xfId="0" applyFont="1" applyFill="1" applyBorder="1" applyAlignment="1">
      <alignment vertical="center"/>
    </xf>
    <xf numFmtId="179" fontId="8" fillId="2" borderId="78" xfId="0" applyNumberFormat="1" applyFont="1" applyFill="1" applyBorder="1" applyAlignment="1">
      <alignment/>
    </xf>
    <xf numFmtId="0" fontId="4" fillId="2" borderId="70" xfId="0" applyFont="1" applyFill="1" applyBorder="1" applyAlignment="1">
      <alignment vertical="center"/>
    </xf>
    <xf numFmtId="0" fontId="4" fillId="2" borderId="22" xfId="0" applyFont="1" applyFill="1" applyBorder="1" applyAlignment="1">
      <alignment/>
    </xf>
    <xf numFmtId="180" fontId="8" fillId="2" borderId="71" xfId="0" applyNumberFormat="1" applyFont="1" applyFill="1" applyBorder="1" applyAlignment="1">
      <alignment/>
    </xf>
    <xf numFmtId="183" fontId="4" fillId="2" borderId="70" xfId="0" applyNumberFormat="1" applyFont="1" applyFill="1" applyBorder="1" applyAlignment="1">
      <alignment vertical="center"/>
    </xf>
    <xf numFmtId="189" fontId="8" fillId="2" borderId="71" xfId="0" applyNumberFormat="1" applyFont="1" applyFill="1" applyBorder="1" applyAlignment="1">
      <alignment horizontal="right"/>
    </xf>
    <xf numFmtId="0" fontId="4" fillId="2" borderId="79" xfId="0" applyFont="1" applyFill="1" applyBorder="1" applyAlignment="1">
      <alignment vertical="center"/>
    </xf>
    <xf numFmtId="0" fontId="4" fillId="2" borderId="28" xfId="0" applyFont="1" applyFill="1" applyBorder="1" applyAlignment="1">
      <alignment/>
    </xf>
    <xf numFmtId="0" fontId="4" fillId="2" borderId="80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 shrinkToFit="1"/>
    </xf>
    <xf numFmtId="0" fontId="4" fillId="2" borderId="81" xfId="0" applyFont="1" applyFill="1" applyBorder="1" applyAlignment="1">
      <alignment horizontal="center" vertical="center" shrinkToFit="1"/>
    </xf>
    <xf numFmtId="179" fontId="8" fillId="2" borderId="59" xfId="0" applyNumberFormat="1" applyFont="1" applyFill="1" applyBorder="1" applyAlignment="1">
      <alignment/>
    </xf>
    <xf numFmtId="0" fontId="4" fillId="2" borderId="32" xfId="0" applyFont="1" applyFill="1" applyBorder="1" applyAlignment="1">
      <alignment horizontal="center" vertical="center" shrinkToFit="1"/>
    </xf>
    <xf numFmtId="0" fontId="8" fillId="2" borderId="32" xfId="0" applyFont="1" applyFill="1" applyBorder="1" applyAlignment="1">
      <alignment/>
    </xf>
    <xf numFmtId="179" fontId="8" fillId="2" borderId="82" xfId="0" applyNumberFormat="1" applyFont="1" applyFill="1" applyBorder="1" applyAlignment="1">
      <alignment/>
    </xf>
    <xf numFmtId="176" fontId="8" fillId="2" borderId="57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176" fontId="8" fillId="2" borderId="59" xfId="0" applyNumberFormat="1" applyFont="1" applyFill="1" applyBorder="1" applyAlignment="1">
      <alignment/>
    </xf>
    <xf numFmtId="0" fontId="4" fillId="2" borderId="83" xfId="0" applyFont="1" applyFill="1" applyBorder="1" applyAlignment="1">
      <alignment/>
    </xf>
    <xf numFmtId="176" fontId="8" fillId="2" borderId="76" xfId="0" applyNumberFormat="1" applyFont="1" applyFill="1" applyBorder="1" applyAlignment="1">
      <alignment/>
    </xf>
    <xf numFmtId="0" fontId="4" fillId="2" borderId="84" xfId="0" applyFont="1" applyFill="1" applyBorder="1" applyAlignment="1">
      <alignment/>
    </xf>
    <xf numFmtId="0" fontId="4" fillId="2" borderId="85" xfId="0" applyFont="1" applyFill="1" applyBorder="1" applyAlignment="1">
      <alignment/>
    </xf>
    <xf numFmtId="179" fontId="8" fillId="2" borderId="86" xfId="0" applyNumberFormat="1" applyFont="1" applyFill="1" applyBorder="1" applyAlignment="1">
      <alignment/>
    </xf>
    <xf numFmtId="176" fontId="8" fillId="2" borderId="87" xfId="0" applyNumberFormat="1" applyFont="1" applyFill="1" applyBorder="1" applyAlignment="1">
      <alignment/>
    </xf>
    <xf numFmtId="176" fontId="8" fillId="2" borderId="88" xfId="0" applyNumberFormat="1" applyFont="1" applyFill="1" applyBorder="1" applyAlignment="1">
      <alignment/>
    </xf>
    <xf numFmtId="176" fontId="8" fillId="2" borderId="89" xfId="0" applyNumberFormat="1" applyFont="1" applyFill="1" applyBorder="1" applyAlignment="1">
      <alignment/>
    </xf>
    <xf numFmtId="176" fontId="8" fillId="2" borderId="90" xfId="0" applyNumberFormat="1" applyFont="1" applyFill="1" applyBorder="1" applyAlignment="1">
      <alignment/>
    </xf>
    <xf numFmtId="181" fontId="8" fillId="2" borderId="91" xfId="0" applyNumberFormat="1" applyFont="1" applyFill="1" applyBorder="1" applyAlignment="1">
      <alignment/>
    </xf>
    <xf numFmtId="0" fontId="8" fillId="2" borderId="61" xfId="0" applyFont="1" applyFill="1" applyBorder="1" applyAlignment="1">
      <alignment/>
    </xf>
    <xf numFmtId="0" fontId="8" fillId="2" borderId="39" xfId="0" applyFont="1" applyFill="1" applyBorder="1" applyAlignment="1">
      <alignment/>
    </xf>
    <xf numFmtId="0" fontId="8" fillId="2" borderId="92" xfId="0" applyFont="1" applyFill="1" applyBorder="1" applyAlignment="1">
      <alignment horizontal="center" vertical="top" textRotation="255" wrapText="1"/>
    </xf>
    <xf numFmtId="0" fontId="8" fillId="2" borderId="93" xfId="0" applyFont="1" applyFill="1" applyBorder="1" applyAlignment="1">
      <alignment/>
    </xf>
    <xf numFmtId="179" fontId="8" fillId="2" borderId="65" xfId="0" applyNumberFormat="1" applyFont="1" applyFill="1" applyBorder="1" applyAlignment="1">
      <alignment/>
    </xf>
    <xf numFmtId="179" fontId="8" fillId="2" borderId="66" xfId="0" applyNumberFormat="1" applyFont="1" applyFill="1" applyBorder="1" applyAlignment="1">
      <alignment/>
    </xf>
    <xf numFmtId="179" fontId="8" fillId="2" borderId="67" xfId="0" applyNumberFormat="1" applyFont="1" applyFill="1" applyBorder="1" applyAlignment="1">
      <alignment/>
    </xf>
    <xf numFmtId="176" fontId="8" fillId="2" borderId="94" xfId="0" applyNumberFormat="1" applyFont="1" applyFill="1" applyBorder="1" applyAlignment="1">
      <alignment/>
    </xf>
    <xf numFmtId="176" fontId="8" fillId="2" borderId="53" xfId="0" applyNumberFormat="1" applyFont="1" applyFill="1" applyBorder="1" applyAlignment="1">
      <alignment/>
    </xf>
    <xf numFmtId="179" fontId="8" fillId="2" borderId="95" xfId="0" applyNumberFormat="1" applyFont="1" applyFill="1" applyBorder="1" applyAlignment="1">
      <alignment/>
    </xf>
    <xf numFmtId="179" fontId="8" fillId="2" borderId="52" xfId="0" applyNumberFormat="1" applyFont="1" applyFill="1" applyBorder="1" applyAlignment="1">
      <alignment/>
    </xf>
    <xf numFmtId="0" fontId="4" fillId="2" borderId="96" xfId="0" applyFont="1" applyFill="1" applyBorder="1" applyAlignment="1">
      <alignment/>
    </xf>
    <xf numFmtId="184" fontId="0" fillId="0" borderId="0" xfId="0" applyNumberFormat="1" applyBorder="1" applyAlignment="1">
      <alignment/>
    </xf>
    <xf numFmtId="183" fontId="0" fillId="0" borderId="40" xfId="0" applyNumberFormat="1" applyBorder="1" applyAlignment="1">
      <alignment/>
    </xf>
    <xf numFmtId="183" fontId="0" fillId="0" borderId="8" xfId="0" applyNumberFormat="1" applyBorder="1" applyAlignment="1">
      <alignment/>
    </xf>
    <xf numFmtId="183" fontId="0" fillId="0" borderId="97" xfId="0" applyNumberFormat="1" applyBorder="1" applyAlignment="1">
      <alignment/>
    </xf>
    <xf numFmtId="3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0" fillId="0" borderId="8" xfId="0" applyNumberFormat="1" applyBorder="1" applyAlignment="1">
      <alignment/>
    </xf>
    <xf numFmtId="184" fontId="0" fillId="0" borderId="97" xfId="0" applyNumberFormat="1" applyBorder="1" applyAlignment="1">
      <alignment/>
    </xf>
    <xf numFmtId="184" fontId="0" fillId="0" borderId="98" xfId="0" applyNumberFormat="1" applyBorder="1" applyAlignment="1">
      <alignment/>
    </xf>
    <xf numFmtId="184" fontId="0" fillId="0" borderId="99" xfId="0" applyNumberFormat="1" applyBorder="1" applyAlignment="1">
      <alignment/>
    </xf>
    <xf numFmtId="3" fontId="0" fillId="0" borderId="98" xfId="0" applyNumberFormat="1" applyBorder="1" applyAlignment="1">
      <alignment/>
    </xf>
    <xf numFmtId="0" fontId="0" fillId="0" borderId="98" xfId="0" applyBorder="1" applyAlignment="1">
      <alignment/>
    </xf>
    <xf numFmtId="183" fontId="0" fillId="0" borderId="98" xfId="0" applyNumberFormat="1" applyBorder="1" applyAlignment="1">
      <alignment/>
    </xf>
    <xf numFmtId="184" fontId="0" fillId="0" borderId="100" xfId="0" applyNumberFormat="1" applyBorder="1" applyAlignment="1">
      <alignment/>
    </xf>
    <xf numFmtId="184" fontId="0" fillId="0" borderId="101" xfId="0" applyNumberFormat="1" applyBorder="1" applyAlignment="1">
      <alignment/>
    </xf>
    <xf numFmtId="184" fontId="0" fillId="0" borderId="102" xfId="0" applyNumberFormat="1" applyBorder="1" applyAlignment="1">
      <alignment/>
    </xf>
    <xf numFmtId="184" fontId="0" fillId="0" borderId="103" xfId="0" applyNumberFormat="1" applyBorder="1" applyAlignment="1">
      <alignment/>
    </xf>
    <xf numFmtId="184" fontId="0" fillId="0" borderId="104" xfId="0" applyNumberFormat="1" applyBorder="1" applyAlignment="1">
      <alignment/>
    </xf>
    <xf numFmtId="184" fontId="0" fillId="0" borderId="105" xfId="0" applyNumberFormat="1" applyBorder="1" applyAlignment="1">
      <alignment/>
    </xf>
    <xf numFmtId="184" fontId="0" fillId="0" borderId="106" xfId="0" applyNumberFormat="1" applyBorder="1" applyAlignment="1">
      <alignment/>
    </xf>
    <xf numFmtId="184" fontId="0" fillId="0" borderId="107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3" xfId="0" applyNumberFormat="1" applyBorder="1" applyAlignment="1">
      <alignment/>
    </xf>
    <xf numFmtId="183" fontId="0" fillId="0" borderId="102" xfId="0" applyNumberFormat="1" applyBorder="1" applyAlignment="1">
      <alignment/>
    </xf>
    <xf numFmtId="183" fontId="0" fillId="0" borderId="103" xfId="0" applyNumberFormat="1" applyBorder="1" applyAlignment="1">
      <alignment/>
    </xf>
    <xf numFmtId="183" fontId="0" fillId="0" borderId="108" xfId="0" applyNumberFormat="1" applyBorder="1" applyAlignment="1">
      <alignment/>
    </xf>
    <xf numFmtId="184" fontId="0" fillId="0" borderId="108" xfId="0" applyNumberFormat="1" applyBorder="1" applyAlignment="1">
      <alignment/>
    </xf>
    <xf numFmtId="183" fontId="0" fillId="3" borderId="1" xfId="0" applyNumberFormat="1" applyFill="1" applyBorder="1" applyAlignment="1">
      <alignment/>
    </xf>
    <xf numFmtId="189" fontId="0" fillId="3" borderId="1" xfId="0" applyNumberFormat="1" applyFill="1" applyBorder="1" applyAlignment="1">
      <alignment/>
    </xf>
    <xf numFmtId="183" fontId="9" fillId="3" borderId="1" xfId="0" applyNumberFormat="1" applyFont="1" applyFill="1" applyBorder="1" applyAlignment="1">
      <alignment/>
    </xf>
    <xf numFmtId="184" fontId="0" fillId="0" borderId="109" xfId="0" applyNumberFormat="1" applyBorder="1" applyAlignment="1">
      <alignment/>
    </xf>
    <xf numFmtId="184" fontId="0" fillId="0" borderId="110" xfId="0" applyNumberFormat="1" applyBorder="1" applyAlignment="1">
      <alignment/>
    </xf>
    <xf numFmtId="3" fontId="0" fillId="0" borderId="97" xfId="0" applyNumberFormat="1" applyBorder="1" applyAlignment="1">
      <alignment/>
    </xf>
    <xf numFmtId="183" fontId="0" fillId="4" borderId="1" xfId="0" applyNumberFormat="1" applyFill="1" applyBorder="1" applyAlignment="1">
      <alignment/>
    </xf>
    <xf numFmtId="184" fontId="0" fillId="4" borderId="0" xfId="0" applyNumberFormat="1" applyFill="1" applyBorder="1" applyAlignment="1">
      <alignment/>
    </xf>
    <xf numFmtId="3" fontId="0" fillId="4" borderId="40" xfId="0" applyNumberFormat="1" applyFill="1" applyBorder="1" applyAlignment="1">
      <alignment/>
    </xf>
    <xf numFmtId="184" fontId="0" fillId="4" borderId="40" xfId="0" applyNumberFormat="1" applyFill="1" applyBorder="1" applyAlignment="1">
      <alignment/>
    </xf>
    <xf numFmtId="184" fontId="0" fillId="4" borderId="111" xfId="0" applyNumberFormat="1" applyFill="1" applyBorder="1" applyAlignment="1">
      <alignment/>
    </xf>
    <xf numFmtId="184" fontId="0" fillId="4" borderId="98" xfId="0" applyNumberFormat="1" applyFill="1" applyBorder="1" applyAlignment="1">
      <alignment/>
    </xf>
    <xf numFmtId="189" fontId="0" fillId="4" borderId="0" xfId="0" applyNumberFormat="1" applyFill="1" applyBorder="1" applyAlignment="1">
      <alignment/>
    </xf>
    <xf numFmtId="189" fontId="0" fillId="4" borderId="98" xfId="0" applyNumberFormat="1" applyFill="1" applyBorder="1" applyAlignment="1">
      <alignment/>
    </xf>
    <xf numFmtId="183" fontId="0" fillId="4" borderId="0" xfId="0" applyNumberFormat="1" applyFill="1" applyBorder="1" applyAlignment="1">
      <alignment/>
    </xf>
    <xf numFmtId="183" fontId="0" fillId="4" borderId="8" xfId="0" applyNumberFormat="1" applyFill="1" applyBorder="1" applyAlignment="1">
      <alignment/>
    </xf>
    <xf numFmtId="183" fontId="0" fillId="4" borderId="112" xfId="0" applyNumberFormat="1" applyFill="1" applyBorder="1" applyAlignment="1">
      <alignment/>
    </xf>
    <xf numFmtId="183" fontId="0" fillId="4" borderId="98" xfId="0" applyNumberFormat="1" applyFill="1" applyBorder="1" applyAlignment="1">
      <alignment/>
    </xf>
    <xf numFmtId="0" fontId="12" fillId="2" borderId="0" xfId="0" applyFont="1" applyFill="1" applyAlignment="1">
      <alignment/>
    </xf>
    <xf numFmtId="178" fontId="8" fillId="2" borderId="95" xfId="0" applyNumberFormat="1" applyFont="1" applyFill="1" applyBorder="1" applyAlignment="1">
      <alignment/>
    </xf>
    <xf numFmtId="178" fontId="8" fillId="2" borderId="52" xfId="0" applyNumberFormat="1" applyFont="1" applyFill="1" applyBorder="1" applyAlignment="1">
      <alignment/>
    </xf>
    <xf numFmtId="0" fontId="13" fillId="0" borderId="0" xfId="0" applyFont="1" applyAlignment="1">
      <alignment/>
    </xf>
    <xf numFmtId="183" fontId="0" fillId="0" borderId="113" xfId="0" applyNumberFormat="1" applyBorder="1" applyAlignment="1">
      <alignment/>
    </xf>
    <xf numFmtId="178" fontId="4" fillId="2" borderId="114" xfId="0" applyNumberFormat="1" applyFont="1" applyFill="1" applyBorder="1" applyAlignment="1">
      <alignment horizontal="center" vertical="center" textRotation="255"/>
    </xf>
    <xf numFmtId="0" fontId="4" fillId="2" borderId="79" xfId="0" applyFont="1" applyFill="1" applyBorder="1" applyAlignment="1">
      <alignment horizontal="center" vertical="top" textRotation="255" wrapText="1"/>
    </xf>
    <xf numFmtId="0" fontId="10" fillId="0" borderId="79" xfId="0" applyFont="1" applyBorder="1" applyAlignment="1">
      <alignment horizontal="center" vertical="top" textRotation="255" wrapText="1"/>
    </xf>
    <xf numFmtId="0" fontId="10" fillId="0" borderId="115" xfId="0" applyFont="1" applyBorder="1" applyAlignment="1">
      <alignment horizontal="center" vertical="top" textRotation="255" wrapText="1"/>
    </xf>
    <xf numFmtId="0" fontId="13" fillId="0" borderId="0" xfId="0" applyFont="1" applyAlignment="1">
      <alignment horizontal="left" vertical="top" wrapText="1"/>
    </xf>
    <xf numFmtId="0" fontId="4" fillId="2" borderId="116" xfId="0" applyFont="1" applyFill="1" applyBorder="1" applyAlignment="1">
      <alignment horizontal="left" vertical="center"/>
    </xf>
    <xf numFmtId="0" fontId="4" fillId="2" borderId="93" xfId="0" applyFont="1" applyFill="1" applyBorder="1" applyAlignment="1">
      <alignment horizontal="left" vertical="center"/>
    </xf>
    <xf numFmtId="0" fontId="5" fillId="2" borderId="117" xfId="0" applyFont="1" applyFill="1" applyBorder="1" applyAlignment="1">
      <alignment horizontal="center" vertical="top" textRotation="255" wrapText="1"/>
    </xf>
    <xf numFmtId="0" fontId="5" fillId="2" borderId="114" xfId="0" applyFont="1" applyFill="1" applyBorder="1" applyAlignment="1">
      <alignment horizontal="center" vertical="top" textRotation="255" wrapText="1"/>
    </xf>
    <xf numFmtId="0" fontId="4" fillId="2" borderId="117" xfId="0" applyFont="1" applyFill="1" applyBorder="1" applyAlignment="1">
      <alignment horizontal="center" vertical="center" textRotation="255" shrinkToFit="1"/>
    </xf>
    <xf numFmtId="0" fontId="4" fillId="2" borderId="114" xfId="0" applyFont="1" applyFill="1" applyBorder="1" applyAlignment="1">
      <alignment horizontal="center" vertical="center" textRotation="255" shrinkToFit="1"/>
    </xf>
    <xf numFmtId="0" fontId="4" fillId="2" borderId="118" xfId="0" applyFont="1" applyFill="1" applyBorder="1" applyAlignment="1">
      <alignment horizontal="center" vertical="center" textRotation="255" shrinkToFit="1"/>
    </xf>
    <xf numFmtId="0" fontId="4" fillId="2" borderId="119" xfId="0" applyFont="1" applyFill="1" applyBorder="1" applyAlignment="1">
      <alignment horizontal="left" vertical="top" wrapText="1"/>
    </xf>
    <xf numFmtId="0" fontId="4" fillId="2" borderId="93" xfId="0" applyFont="1" applyFill="1" applyBorder="1" applyAlignment="1">
      <alignment horizontal="left" vertical="top" wrapText="1"/>
    </xf>
    <xf numFmtId="183" fontId="0" fillId="0" borderId="2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83" fontId="0" fillId="0" borderId="3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図１　受診率</a:t>
            </a:r>
          </a:p>
        </c:rich>
      </c:tx>
      <c:layout>
        <c:manualLayout>
          <c:xMode val="factor"/>
          <c:yMode val="factor"/>
          <c:x val="-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975"/>
          <c:w val="0.94475"/>
          <c:h val="0.9102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'グラフデータ（入力・計算用）'!$C$2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'グラフデータ（入力・計算用）'!$D$2:$I$2</c:f>
              <c:numCache>
                <c:ptCount val="6"/>
                <c:pt idx="0">
                  <c:v>44.8</c:v>
                </c:pt>
                <c:pt idx="1">
                  <c:v>44.587029685519816</c:v>
                </c:pt>
                <c:pt idx="2">
                  <c:v>44.736571124822234</c:v>
                </c:pt>
                <c:pt idx="3">
                  <c:v>43.2</c:v>
                </c:pt>
                <c:pt idx="4">
                  <c:v>38.3</c:v>
                </c:pt>
                <c:pt idx="5">
                  <c:v>35.364058549271014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'グラフデータ（入力・計算用）'!$D$3:$I$3</c:f>
              <c:numCache>
                <c:ptCount val="6"/>
                <c:pt idx="0">
                  <c:v>19.6</c:v>
                </c:pt>
                <c:pt idx="1">
                  <c:v>22.8</c:v>
                </c:pt>
                <c:pt idx="2">
                  <c:v>23.7</c:v>
                </c:pt>
                <c:pt idx="3">
                  <c:v>23.2</c:v>
                </c:pt>
                <c:pt idx="4">
                  <c:v>22.3</c:v>
                </c:pt>
              </c:numCache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404435"/>
        <c:crosses val="autoZero"/>
        <c:auto val="1"/>
        <c:lblOffset val="100"/>
        <c:noMultiLvlLbl val="0"/>
      </c:catAx>
      <c:valAx>
        <c:axId val="51404435"/>
        <c:scaling>
          <c:orientation val="minMax"/>
          <c:max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5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4299430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87"/>
          <c:y val="0.16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図２　要精検率</a:t>
            </a:r>
          </a:p>
        </c:rich>
      </c:tx>
      <c:layout>
        <c:manualLayout>
          <c:xMode val="factor"/>
          <c:yMode val="factor"/>
          <c:x val="-0.07125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775"/>
          <c:w val="0.97125"/>
          <c:h val="0.888"/>
        </c:manualLayout>
      </c:layout>
      <c:lineChart>
        <c:grouping val="standard"/>
        <c:varyColors val="0"/>
        <c:ser>
          <c:idx val="1"/>
          <c:order val="0"/>
          <c:tx>
            <c:strRef>
              <c:f>'グラフデータ（入力・計算用）'!$C$5</c:f>
              <c:strCache>
                <c:ptCount val="1"/>
                <c:pt idx="0">
                  <c:v>県（喀痰）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'グラフデータ（入力・計算用）'!$D$5:$I$5</c:f>
              <c:numCache>
                <c:ptCount val="6"/>
                <c:pt idx="1">
                  <c:v>0.3441310690506471</c:v>
                </c:pt>
                <c:pt idx="2">
                  <c:v>0.45828180693969595</c:v>
                </c:pt>
                <c:pt idx="3">
                  <c:v>0.39</c:v>
                </c:pt>
                <c:pt idx="4">
                  <c:v>0.31</c:v>
                </c:pt>
                <c:pt idx="5">
                  <c:v>0.18904966189195085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'グラフデータ（入力・計算用）'!$C$6</c:f>
              <c:strCache>
                <c:ptCount val="1"/>
                <c:pt idx="0">
                  <c:v>全国（Ｘ－Ｐ）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'グラフデータ（入力・計算用）'!$D$6:$I$6</c:f>
              <c:numCache>
                <c:ptCount val="6"/>
                <c:pt idx="0">
                  <c:v>2.3</c:v>
                </c:pt>
                <c:pt idx="1">
                  <c:v>2.7746137328627585</c:v>
                </c:pt>
                <c:pt idx="2">
                  <c:v>2.940294299956882</c:v>
                </c:pt>
                <c:pt idx="3">
                  <c:v>2.8146019584590185</c:v>
                </c:pt>
                <c:pt idx="4">
                  <c:v>2.7955393601579814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'グラフデータ（入力・計算用）'!$C$4</c:f>
              <c:strCache>
                <c:ptCount val="1"/>
                <c:pt idx="0">
                  <c:v>県（Ｘ－Ｐ）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'グラフデータ（入力・計算用）'!$D$4:$I$4</c:f>
              <c:numCache>
                <c:ptCount val="6"/>
                <c:pt idx="0">
                  <c:v>2.308715542987773</c:v>
                </c:pt>
                <c:pt idx="1">
                  <c:v>3.4773858635001447</c:v>
                </c:pt>
                <c:pt idx="2">
                  <c:v>3.735860707502596</c:v>
                </c:pt>
                <c:pt idx="3">
                  <c:v>3.56</c:v>
                </c:pt>
                <c:pt idx="4">
                  <c:v>3.55</c:v>
                </c:pt>
                <c:pt idx="5">
                  <c:v>3.7102689713228285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'グラフデータ（入力・計算用）'!$C$7</c:f>
              <c:strCache>
                <c:ptCount val="1"/>
                <c:pt idx="0">
                  <c:v>全国（喀痰）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_ " sourceLinked="0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'グラフデータ（入力・計算用）'!$D$7:$I$7</c:f>
              <c:numCache>
                <c:ptCount val="6"/>
                <c:pt idx="1">
                  <c:v>1.1566074950690335</c:v>
                </c:pt>
                <c:pt idx="2">
                  <c:v>0.571769173031922</c:v>
                </c:pt>
                <c:pt idx="3">
                  <c:v>0.7359463810493807</c:v>
                </c:pt>
                <c:pt idx="4">
                  <c:v>1.0795109685251019</c:v>
                </c:pt>
              </c:numCache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crossAx val="59986732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58425"/>
          <c:y val="0"/>
          <c:w val="0.4085"/>
          <c:h val="0.17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図３　精検受診率（参考値）</a:t>
            </a:r>
          </a:p>
        </c:rich>
      </c:tx>
      <c:layout>
        <c:manualLayout>
          <c:xMode val="factor"/>
          <c:yMode val="factor"/>
          <c:x val="0.011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9775"/>
          <c:w val="0.950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'グラフデータ（入力・計算用）'!$C$9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'グラフデータ（入力・計算用）'!$D$9:$I$9</c:f>
              <c:numCache>
                <c:ptCount val="6"/>
                <c:pt idx="0">
                  <c:v>78.1</c:v>
                </c:pt>
                <c:pt idx="1">
                  <c:v>75.02829156512225</c:v>
                </c:pt>
                <c:pt idx="2">
                  <c:v>87.25302685063761</c:v>
                </c:pt>
                <c:pt idx="3">
                  <c:v>86.07259446006658</c:v>
                </c:pt>
                <c:pt idx="4">
                  <c:v>85.39961041496997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'グラフデータ（入力・計算用）'!$C$8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'グラフデータ（入力・計算用）'!$D$8:$I$8</c:f>
              <c:numCache>
                <c:ptCount val="6"/>
                <c:pt idx="0">
                  <c:v>92.1</c:v>
                </c:pt>
                <c:pt idx="1">
                  <c:v>90.71332436069987</c:v>
                </c:pt>
                <c:pt idx="2">
                  <c:v>89.08065051443744</c:v>
                </c:pt>
                <c:pt idx="3">
                  <c:v>86.69876080948559</c:v>
                </c:pt>
                <c:pt idx="4">
                  <c:v>88.02483737433471</c:v>
                </c:pt>
                <c:pt idx="5">
                  <c:v>88.63523078456784</c:v>
                </c:pt>
              </c:numCache>
            </c:numRef>
          </c:val>
          <c:smooth val="0"/>
        </c:ser>
        <c:marker val="1"/>
        <c:axId val="27087094"/>
        <c:axId val="42457255"/>
      </c:line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277"/>
              <c:y val="-0.14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457255"/>
        <c:crosses val="autoZero"/>
        <c:auto val="1"/>
        <c:lblOffset val="100"/>
        <c:noMultiLvlLbl val="0"/>
      </c:catAx>
      <c:valAx>
        <c:axId val="42457255"/>
        <c:scaling>
          <c:orientation val="minMax"/>
          <c:max val="100"/>
          <c:min val="4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270870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635"/>
          <c:y val="0.522"/>
          <c:w val="0.15375"/>
          <c:h val="0.1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図４　がん発見率（受診者１０万対）</a:t>
            </a:r>
          </a:p>
        </c:rich>
      </c:tx>
      <c:layout>
        <c:manualLayout>
          <c:xMode val="factor"/>
          <c:yMode val="factor"/>
          <c:x val="0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25"/>
          <c:w val="0.972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'グラフデータ（入力・計算用）'!$C$10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'グラフデータ（入力・計算用）'!$D$10:$I$10</c:f>
              <c:numCache>
                <c:ptCount val="6"/>
                <c:pt idx="0">
                  <c:v>57.8</c:v>
                </c:pt>
                <c:pt idx="1">
                  <c:v>69.01960784313725</c:v>
                </c:pt>
                <c:pt idx="2">
                  <c:v>74.65147094502542</c:v>
                </c:pt>
                <c:pt idx="3">
                  <c:v>57.5</c:v>
                </c:pt>
                <c:pt idx="4">
                  <c:v>50.5</c:v>
                </c:pt>
                <c:pt idx="5">
                  <c:v>58.19189983580248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'グラフデータ（入力・計算用）'!$C$11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'グラフデータ（入力・計算用）'!$D$11:$I$11</c:f>
              <c:numCache>
                <c:ptCount val="6"/>
                <c:pt idx="0">
                  <c:v>43.3</c:v>
                </c:pt>
                <c:pt idx="1">
                  <c:v>47.70585264475071</c:v>
                </c:pt>
                <c:pt idx="2">
                  <c:v>53.34716133926244</c:v>
                </c:pt>
                <c:pt idx="3">
                  <c:v>47.76286144715936</c:v>
                </c:pt>
                <c:pt idx="4">
                  <c:v>47.352976570426506</c:v>
                </c:pt>
              </c:numCache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  <c:max val="100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465709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015"/>
          <c:y val="0.61325"/>
          <c:w val="0.149"/>
          <c:h val="0.16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ＭＳ Ｐゴシック"/>
                <a:ea typeface="ＭＳ Ｐゴシック"/>
                <a:cs typeface="ＭＳ Ｐゴシック"/>
              </a:rPr>
              <a:t>図５　陽性反応適中度（参考値）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09775"/>
          <c:w val="0.919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'グラフデータ（入力・計算用）'!$C$19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'グラフデータ（入力・計算用）'!$D$19:$I$19</c:f>
              <c:numCache>
                <c:ptCount val="6"/>
                <c:pt idx="0">
                  <c:v>2.4</c:v>
                </c:pt>
                <c:pt idx="1">
                  <c:v>2.37</c:v>
                </c:pt>
                <c:pt idx="2">
                  <c:v>2.088669852350066</c:v>
                </c:pt>
                <c:pt idx="3">
                  <c:v>1.9907730271981117</c:v>
                </c:pt>
                <c:pt idx="4">
                  <c:v>1.9903965735509812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'グラフデータ（入力・計算用）'!$C$18</c:f>
              <c:strCache>
                <c:ptCount val="1"/>
                <c:pt idx="0">
                  <c:v>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'グラフデータ（入力・計算用）'!$D$1:$I$1</c:f>
              <c:strCache>
                <c:ptCount val="6"/>
                <c:pt idx="0">
                  <c:v>H5</c:v>
                </c:pt>
                <c:pt idx="1">
                  <c:v>H14</c:v>
                </c:pt>
                <c:pt idx="2">
                  <c:v>H15</c:v>
                </c:pt>
                <c:pt idx="3">
                  <c:v>H16</c:v>
                </c:pt>
                <c:pt idx="4">
                  <c:v>H17</c:v>
                </c:pt>
                <c:pt idx="5">
                  <c:v>H18</c:v>
                </c:pt>
              </c:strCache>
            </c:strRef>
          </c:cat>
          <c:val>
            <c:numRef>
              <c:f>'グラフデータ（入力・計算用）'!$D$18:$I$18</c:f>
              <c:numCache>
                <c:ptCount val="6"/>
                <c:pt idx="0">
                  <c:v>2.7</c:v>
                </c:pt>
                <c:pt idx="1">
                  <c:v>2.1760633036597428</c:v>
                </c:pt>
                <c:pt idx="2">
                  <c:v>2.235469448584203</c:v>
                </c:pt>
                <c:pt idx="3">
                  <c:v>1.8611825192802058</c:v>
                </c:pt>
                <c:pt idx="4">
                  <c:v>1.6123614376889486</c:v>
                </c:pt>
                <c:pt idx="5">
                  <c:v>1.7658306152288832</c:v>
                </c:pt>
              </c:numCache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％</a:t>
                </a:r>
              </a:p>
            </c:rich>
          </c:tx>
          <c:layout>
            <c:manualLayout>
              <c:xMode val="factor"/>
              <c:yMode val="factor"/>
              <c:x val="0.26925"/>
              <c:y val="-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265275"/>
        <c:crosses val="autoZero"/>
        <c:auto val="1"/>
        <c:lblOffset val="100"/>
        <c:noMultiLvlLbl val="0"/>
      </c:catAx>
      <c:valAx>
        <c:axId val="60265275"/>
        <c:scaling>
          <c:orientation val="minMax"/>
          <c:max val="5"/>
          <c:min val="0"/>
        </c:scaling>
        <c:axPos val="l"/>
        <c:delete val="0"/>
        <c:numFmt formatCode="0_);[Red]\(0\)" sourceLinked="0"/>
        <c:majorTickMark val="in"/>
        <c:minorTickMark val="none"/>
        <c:tickLblPos val="nextTo"/>
        <c:crossAx val="141526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400" b="0" i="1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4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77825"/>
          <c:y val="0.2185"/>
          <c:w val="0.14375"/>
          <c:h val="0.17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35</xdr:row>
      <xdr:rowOff>114300</xdr:rowOff>
    </xdr:from>
    <xdr:to>
      <xdr:col>6</xdr:col>
      <xdr:colOff>495300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66675" y="8991600"/>
        <a:ext cx="62103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685800</xdr:colOff>
      <xdr:row>35</xdr:row>
      <xdr:rowOff>133350</xdr:rowOff>
    </xdr:from>
    <xdr:to>
      <xdr:col>10</xdr:col>
      <xdr:colOff>1238250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6467475" y="9010650"/>
        <a:ext cx="62293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53</xdr:row>
      <xdr:rowOff>66675</xdr:rowOff>
    </xdr:from>
    <xdr:to>
      <xdr:col>6</xdr:col>
      <xdr:colOff>552450</xdr:colOff>
      <xdr:row>69</xdr:row>
      <xdr:rowOff>171450</xdr:rowOff>
    </xdr:to>
    <xdr:graphicFrame>
      <xdr:nvGraphicFramePr>
        <xdr:cNvPr id="3" name="Chart 3"/>
        <xdr:cNvGraphicFramePr/>
      </xdr:nvGraphicFramePr>
      <xdr:xfrm>
        <a:off x="57150" y="12134850"/>
        <a:ext cx="6276975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704850</xdr:colOff>
      <xdr:row>53</xdr:row>
      <xdr:rowOff>76200</xdr:rowOff>
    </xdr:from>
    <xdr:to>
      <xdr:col>10</xdr:col>
      <xdr:colOff>1295400</xdr:colOff>
      <xdr:row>69</xdr:row>
      <xdr:rowOff>161925</xdr:rowOff>
    </xdr:to>
    <xdr:graphicFrame>
      <xdr:nvGraphicFramePr>
        <xdr:cNvPr id="4" name="Chart 4"/>
        <xdr:cNvGraphicFramePr/>
      </xdr:nvGraphicFramePr>
      <xdr:xfrm>
        <a:off x="6486525" y="12134850"/>
        <a:ext cx="62674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76200</xdr:colOff>
      <xdr:row>70</xdr:row>
      <xdr:rowOff>133350</xdr:rowOff>
    </xdr:from>
    <xdr:to>
      <xdr:col>6</xdr:col>
      <xdr:colOff>581025</xdr:colOff>
      <xdr:row>86</xdr:row>
      <xdr:rowOff>57150</xdr:rowOff>
    </xdr:to>
    <xdr:graphicFrame>
      <xdr:nvGraphicFramePr>
        <xdr:cNvPr id="5" name="Chart 5"/>
        <xdr:cNvGraphicFramePr/>
      </xdr:nvGraphicFramePr>
      <xdr:xfrm>
        <a:off x="76200" y="15163800"/>
        <a:ext cx="628650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="65" zoomScaleNormal="65" workbookViewId="0" topLeftCell="A1">
      <selection activeCell="F1" sqref="F1"/>
    </sheetView>
  </sheetViews>
  <sheetFormatPr defaultColWidth="9.00390625" defaultRowHeight="13.5"/>
  <cols>
    <col min="1" max="1" width="7.00390625" style="60" customWidth="1"/>
    <col min="2" max="2" width="6.00390625" style="60" customWidth="1"/>
    <col min="3" max="3" width="15.25390625" style="60" customWidth="1"/>
    <col min="4" max="4" width="15.375" style="60" customWidth="1"/>
    <col min="5" max="5" width="13.625" style="60" customWidth="1"/>
    <col min="6" max="10" width="18.625" style="60" customWidth="1"/>
    <col min="11" max="11" width="18.625" style="61" customWidth="1"/>
    <col min="12" max="12" width="9.50390625" style="60" bestFit="1" customWidth="1"/>
    <col min="13" max="16384" width="9.00390625" style="60" customWidth="1"/>
  </cols>
  <sheetData>
    <row r="1" ht="36" customHeight="1" thickBot="1">
      <c r="A1" s="213" t="s">
        <v>98</v>
      </c>
    </row>
    <row r="2" spans="1:11" s="94" customFormat="1" ht="19.5" customHeight="1" thickBot="1" thickTop="1">
      <c r="A2" s="91"/>
      <c r="B2" s="92"/>
      <c r="C2" s="92"/>
      <c r="D2" s="92"/>
      <c r="E2" s="8"/>
      <c r="F2" s="93" t="s">
        <v>52</v>
      </c>
      <c r="G2" s="9" t="s">
        <v>53</v>
      </c>
      <c r="H2" s="9" t="s">
        <v>54</v>
      </c>
      <c r="I2" s="9" t="s">
        <v>55</v>
      </c>
      <c r="J2" s="9" t="s">
        <v>95</v>
      </c>
      <c r="K2" s="77" t="s">
        <v>104</v>
      </c>
    </row>
    <row r="3" spans="1:12" s="94" customFormat="1" ht="19.5" customHeight="1" thickBot="1">
      <c r="A3" s="95"/>
      <c r="B3" s="29"/>
      <c r="C3" s="29" t="s">
        <v>58</v>
      </c>
      <c r="D3" s="29"/>
      <c r="E3" s="7"/>
      <c r="F3" s="96">
        <v>1283271</v>
      </c>
      <c r="G3" s="10">
        <v>1385455</v>
      </c>
      <c r="H3" s="10">
        <v>1389709</v>
      </c>
      <c r="I3" s="10">
        <v>1349808</v>
      </c>
      <c r="J3" s="10">
        <v>1401440</v>
      </c>
      <c r="K3" s="41">
        <v>1405194</v>
      </c>
      <c r="L3" s="97"/>
    </row>
    <row r="4" spans="1:12" s="94" customFormat="1" ht="19.5" customHeight="1" thickBot="1">
      <c r="A4" s="223" t="s">
        <v>56</v>
      </c>
      <c r="B4" s="224"/>
      <c r="C4" s="224"/>
      <c r="D4" s="224"/>
      <c r="E4" s="159"/>
      <c r="F4" s="160">
        <v>787512</v>
      </c>
      <c r="G4" s="161">
        <v>714894</v>
      </c>
      <c r="H4" s="161">
        <v>718638</v>
      </c>
      <c r="I4" s="161">
        <v>728284</v>
      </c>
      <c r="J4" s="161">
        <v>745001</v>
      </c>
      <c r="K4" s="162">
        <v>762913</v>
      </c>
      <c r="L4" s="97"/>
    </row>
    <row r="5" spans="1:12" s="94" customFormat="1" ht="19.5" customHeight="1">
      <c r="A5" s="95"/>
      <c r="B5" s="29" t="s">
        <v>7</v>
      </c>
      <c r="C5" s="29"/>
      <c r="D5" s="29"/>
      <c r="E5" s="7"/>
      <c r="F5" s="96">
        <v>352775</v>
      </c>
      <c r="G5" s="10">
        <v>318750</v>
      </c>
      <c r="H5" s="10">
        <v>321494</v>
      </c>
      <c r="I5" s="10">
        <v>314954</v>
      </c>
      <c r="J5" s="10">
        <v>285422</v>
      </c>
      <c r="K5" s="41">
        <v>269797</v>
      </c>
      <c r="L5" s="97"/>
    </row>
    <row r="6" spans="1:12" s="94" customFormat="1" ht="19.5" customHeight="1">
      <c r="A6" s="167"/>
      <c r="B6" s="67" t="s">
        <v>25</v>
      </c>
      <c r="C6" s="99"/>
      <c r="D6" s="99"/>
      <c r="E6" s="53"/>
      <c r="F6" s="100">
        <v>27.490296281923303</v>
      </c>
      <c r="G6" s="17">
        <v>23.006882215589826</v>
      </c>
      <c r="H6" s="17">
        <v>23.13390789006907</v>
      </c>
      <c r="I6" s="17">
        <v>23.333244431800672</v>
      </c>
      <c r="J6" s="17">
        <v>20.366337481447655</v>
      </c>
      <c r="K6" s="79">
        <v>19.199982351191366</v>
      </c>
      <c r="L6" s="101"/>
    </row>
    <row r="7" spans="1:12" s="94" customFormat="1" ht="19.5" customHeight="1" thickBot="1">
      <c r="A7" s="167"/>
      <c r="B7" s="68" t="s">
        <v>26</v>
      </c>
      <c r="C7" s="102"/>
      <c r="D7" s="102"/>
      <c r="E7" s="7"/>
      <c r="F7" s="103">
        <v>44.79614278893528</v>
      </c>
      <c r="G7" s="18">
        <v>44.587029685519816</v>
      </c>
      <c r="H7" s="18">
        <v>44.736571124822234</v>
      </c>
      <c r="I7" s="18">
        <v>43.24604137946186</v>
      </c>
      <c r="J7" s="18">
        <v>38.31162642734708</v>
      </c>
      <c r="K7" s="80">
        <v>35.364058549271014</v>
      </c>
      <c r="L7" s="101"/>
    </row>
    <row r="8" spans="1:12" s="94" customFormat="1" ht="19.5" customHeight="1">
      <c r="A8" s="225" t="s">
        <v>27</v>
      </c>
      <c r="B8" s="104" t="s">
        <v>28</v>
      </c>
      <c r="C8" s="104"/>
      <c r="D8" s="104"/>
      <c r="E8" s="156"/>
      <c r="F8" s="105">
        <v>498225</v>
      </c>
      <c r="G8" s="19">
        <v>472143</v>
      </c>
      <c r="H8" s="19">
        <v>475288</v>
      </c>
      <c r="I8" s="19">
        <v>594654</v>
      </c>
      <c r="J8" s="19">
        <v>704843</v>
      </c>
      <c r="K8" s="20">
        <v>725457</v>
      </c>
      <c r="L8" s="97"/>
    </row>
    <row r="9" spans="1:12" s="94" customFormat="1" ht="19.5" customHeight="1">
      <c r="A9" s="226"/>
      <c r="B9" s="99" t="s">
        <v>29</v>
      </c>
      <c r="C9" s="99"/>
      <c r="D9" s="99"/>
      <c r="E9" s="16"/>
      <c r="F9" s="106">
        <v>167088</v>
      </c>
      <c r="G9" s="21">
        <v>156201</v>
      </c>
      <c r="H9" s="21">
        <v>160696</v>
      </c>
      <c r="I9" s="21">
        <v>230435</v>
      </c>
      <c r="J9" s="21">
        <v>255275</v>
      </c>
      <c r="K9" s="22">
        <v>240384</v>
      </c>
      <c r="L9" s="97"/>
    </row>
    <row r="10" spans="1:12" s="94" customFormat="1" ht="19.5" customHeight="1" thickBot="1">
      <c r="A10" s="226"/>
      <c r="B10" s="69" t="s">
        <v>26</v>
      </c>
      <c r="C10" s="107"/>
      <c r="D10" s="107"/>
      <c r="E10" s="157"/>
      <c r="F10" s="108">
        <v>33.53665512569622</v>
      </c>
      <c r="G10" s="23">
        <v>33.08340905191859</v>
      </c>
      <c r="H10" s="23">
        <v>33.810237161468415</v>
      </c>
      <c r="I10" s="23">
        <v>38.75110568498656</v>
      </c>
      <c r="J10" s="23">
        <v>36.21728526778304</v>
      </c>
      <c r="K10" s="24">
        <v>33.13552698505907</v>
      </c>
      <c r="L10" s="101"/>
    </row>
    <row r="11" spans="1:12" s="94" customFormat="1" ht="19.5" customHeight="1">
      <c r="A11" s="226"/>
      <c r="B11" s="102" t="s">
        <v>30</v>
      </c>
      <c r="C11" s="102"/>
      <c r="D11" s="102"/>
      <c r="E11" s="7"/>
      <c r="F11" s="105">
        <v>289287</v>
      </c>
      <c r="G11" s="19">
        <v>242751</v>
      </c>
      <c r="H11" s="19">
        <v>243350</v>
      </c>
      <c r="I11" s="19">
        <v>133630</v>
      </c>
      <c r="J11" s="19">
        <v>40158</v>
      </c>
      <c r="K11" s="20">
        <v>37456</v>
      </c>
      <c r="L11" s="97"/>
    </row>
    <row r="12" spans="1:12" s="94" customFormat="1" ht="19.5" customHeight="1">
      <c r="A12" s="226"/>
      <c r="B12" s="99" t="s">
        <v>31</v>
      </c>
      <c r="C12" s="99"/>
      <c r="D12" s="99"/>
      <c r="E12" s="16"/>
      <c r="F12" s="106">
        <v>185687</v>
      </c>
      <c r="G12" s="21">
        <v>162549</v>
      </c>
      <c r="H12" s="21">
        <v>160798</v>
      </c>
      <c r="I12" s="21">
        <v>84519</v>
      </c>
      <c r="J12" s="21">
        <v>30147</v>
      </c>
      <c r="K12" s="22">
        <v>29413</v>
      </c>
      <c r="L12" s="97"/>
    </row>
    <row r="13" spans="1:12" s="94" customFormat="1" ht="19.5" customHeight="1" thickBot="1">
      <c r="A13" s="226"/>
      <c r="B13" s="69" t="s">
        <v>26</v>
      </c>
      <c r="C13" s="69"/>
      <c r="D13" s="69"/>
      <c r="E13" s="157"/>
      <c r="F13" s="109">
        <v>64.18781348626105</v>
      </c>
      <c r="G13" s="25">
        <v>66.9612071628953</v>
      </c>
      <c r="H13" s="25">
        <v>66.07684405177727</v>
      </c>
      <c r="I13" s="25">
        <v>63.248522038464415</v>
      </c>
      <c r="J13" s="25">
        <v>75.07096966980427</v>
      </c>
      <c r="K13" s="26">
        <v>78.52680478428023</v>
      </c>
      <c r="L13" s="101"/>
    </row>
    <row r="14" spans="1:12" s="94" customFormat="1" ht="19.5" customHeight="1" thickBot="1">
      <c r="A14" s="227" t="s">
        <v>46</v>
      </c>
      <c r="B14" s="230" t="s">
        <v>57</v>
      </c>
      <c r="C14" s="231"/>
      <c r="D14" s="231"/>
      <c r="E14" s="158"/>
      <c r="F14" s="110">
        <v>352577</v>
      </c>
      <c r="G14" s="111">
        <v>319004</v>
      </c>
      <c r="H14" s="111">
        <v>320649</v>
      </c>
      <c r="I14" s="111">
        <v>313597</v>
      </c>
      <c r="J14" s="111">
        <v>284760</v>
      </c>
      <c r="K14" s="112">
        <v>269657</v>
      </c>
      <c r="L14" s="101"/>
    </row>
    <row r="15" spans="1:12" s="94" customFormat="1" ht="19.5" customHeight="1">
      <c r="A15" s="228"/>
      <c r="B15" s="113"/>
      <c r="C15" s="27" t="s">
        <v>22</v>
      </c>
      <c r="D15" s="29"/>
      <c r="E15" s="7"/>
      <c r="F15" s="114">
        <v>8140</v>
      </c>
      <c r="G15" s="28">
        <v>11093</v>
      </c>
      <c r="H15" s="28">
        <v>11979</v>
      </c>
      <c r="I15" s="28">
        <v>11154</v>
      </c>
      <c r="J15" s="28">
        <v>10101</v>
      </c>
      <c r="K15" s="81">
        <v>10005</v>
      </c>
      <c r="L15" s="97"/>
    </row>
    <row r="16" spans="1:11" s="120" customFormat="1" ht="19.5" customHeight="1">
      <c r="A16" s="228"/>
      <c r="B16" s="115"/>
      <c r="C16" s="116" t="s">
        <v>59</v>
      </c>
      <c r="D16" s="117"/>
      <c r="E16" s="38"/>
      <c r="F16" s="118">
        <v>2.308715542987773</v>
      </c>
      <c r="G16" s="119">
        <v>3.4773858635001447</v>
      </c>
      <c r="H16" s="119">
        <v>3.735860707502596</v>
      </c>
      <c r="I16" s="119">
        <v>3.5567942295366346</v>
      </c>
      <c r="J16" s="119">
        <v>3.547197640117994</v>
      </c>
      <c r="K16" s="71">
        <v>3.7102689713228285</v>
      </c>
    </row>
    <row r="17" spans="1:12" s="94" customFormat="1" ht="19.5" customHeight="1">
      <c r="A17" s="228"/>
      <c r="B17" s="113"/>
      <c r="C17" s="29" t="s">
        <v>32</v>
      </c>
      <c r="D17" s="29"/>
      <c r="E17" s="7"/>
      <c r="F17" s="153"/>
      <c r="G17" s="30"/>
      <c r="H17" s="30"/>
      <c r="I17" s="165">
        <v>10033</v>
      </c>
      <c r="J17" s="165">
        <v>9257</v>
      </c>
      <c r="K17" s="166">
        <v>9129</v>
      </c>
      <c r="L17" s="97"/>
    </row>
    <row r="18" spans="1:12" s="94" customFormat="1" ht="19.5" customHeight="1" thickBot="1">
      <c r="A18" s="229"/>
      <c r="B18" s="122"/>
      <c r="C18" s="74" t="s">
        <v>33</v>
      </c>
      <c r="D18" s="123"/>
      <c r="E18" s="75"/>
      <c r="F18" s="124"/>
      <c r="G18" s="76"/>
      <c r="H18" s="76"/>
      <c r="I18" s="151">
        <v>89.94979379594764</v>
      </c>
      <c r="J18" s="151">
        <v>91.64439164439165</v>
      </c>
      <c r="K18" s="163">
        <v>91.24437781109445</v>
      </c>
      <c r="L18" s="97"/>
    </row>
    <row r="19" spans="1:12" s="94" customFormat="1" ht="19.5" customHeight="1">
      <c r="A19" s="218" t="s">
        <v>34</v>
      </c>
      <c r="B19" s="125"/>
      <c r="C19" s="72" t="s">
        <v>35</v>
      </c>
      <c r="D19" s="72"/>
      <c r="E19" s="70"/>
      <c r="F19" s="126">
        <v>43397</v>
      </c>
      <c r="G19" s="73">
        <v>41387</v>
      </c>
      <c r="H19" s="73">
        <v>42718</v>
      </c>
      <c r="I19" s="73">
        <v>41404</v>
      </c>
      <c r="J19" s="73">
        <v>39708</v>
      </c>
      <c r="K19" s="82">
        <v>40054</v>
      </c>
      <c r="L19" s="97"/>
    </row>
    <row r="20" spans="1:12" s="94" customFormat="1" ht="19.5" customHeight="1">
      <c r="A20" s="218"/>
      <c r="B20" s="127"/>
      <c r="C20" s="13" t="s">
        <v>36</v>
      </c>
      <c r="D20" s="13"/>
      <c r="E20" s="14"/>
      <c r="F20" s="128">
        <v>21144</v>
      </c>
      <c r="G20" s="15">
        <v>13367</v>
      </c>
      <c r="H20" s="15">
        <v>13747</v>
      </c>
      <c r="I20" s="15">
        <v>12803</v>
      </c>
      <c r="J20" s="15">
        <v>11917</v>
      </c>
      <c r="K20" s="78">
        <v>11108</v>
      </c>
      <c r="L20" s="97"/>
    </row>
    <row r="21" spans="1:12" s="94" customFormat="1" ht="19.5" customHeight="1">
      <c r="A21" s="218"/>
      <c r="B21" s="129"/>
      <c r="C21" s="31" t="s">
        <v>60</v>
      </c>
      <c r="D21" s="130"/>
      <c r="E21" s="32"/>
      <c r="F21" s="131">
        <v>48.72226190750513</v>
      </c>
      <c r="G21" s="36">
        <v>32.297581366129464</v>
      </c>
      <c r="H21" s="36">
        <v>32.18081370850695</v>
      </c>
      <c r="I21" s="36">
        <v>30.922133127234087</v>
      </c>
      <c r="J21" s="36">
        <v>30.011584567341593</v>
      </c>
      <c r="K21" s="37">
        <v>27.7325610425925</v>
      </c>
      <c r="L21" s="97"/>
    </row>
    <row r="22" spans="1:12" s="94" customFormat="1" ht="19.5" customHeight="1">
      <c r="A22" s="218"/>
      <c r="B22" s="127"/>
      <c r="C22" s="13" t="s">
        <v>37</v>
      </c>
      <c r="D22" s="13"/>
      <c r="E22" s="14"/>
      <c r="F22" s="128">
        <v>60</v>
      </c>
      <c r="G22" s="15">
        <v>46</v>
      </c>
      <c r="H22" s="15">
        <v>63</v>
      </c>
      <c r="I22" s="15">
        <v>60</v>
      </c>
      <c r="J22" s="15">
        <v>43</v>
      </c>
      <c r="K22" s="78">
        <v>23</v>
      </c>
      <c r="L22" s="97"/>
    </row>
    <row r="23" spans="1:11" s="120" customFormat="1" ht="19.5" customHeight="1">
      <c r="A23" s="218"/>
      <c r="B23" s="132"/>
      <c r="C23" s="116" t="s">
        <v>61</v>
      </c>
      <c r="D23" s="117"/>
      <c r="E23" s="38"/>
      <c r="F23" s="133">
        <v>0.28376844494892167</v>
      </c>
      <c r="G23" s="39">
        <v>0.3441310690506471</v>
      </c>
      <c r="H23" s="39">
        <v>0.45828180693969595</v>
      </c>
      <c r="I23" s="39">
        <v>0.468640162461923</v>
      </c>
      <c r="J23" s="39">
        <v>0.3608290677183855</v>
      </c>
      <c r="K23" s="40">
        <v>0.20705797623334532</v>
      </c>
    </row>
    <row r="24" spans="1:12" s="94" customFormat="1" ht="19.5" customHeight="1">
      <c r="A24" s="134"/>
      <c r="B24" s="113"/>
      <c r="C24" s="29" t="s">
        <v>63</v>
      </c>
      <c r="D24" s="29"/>
      <c r="E24" s="7"/>
      <c r="F24" s="121"/>
      <c r="G24" s="33"/>
      <c r="H24" s="33"/>
      <c r="I24" s="214">
        <v>42</v>
      </c>
      <c r="J24" s="214">
        <v>30</v>
      </c>
      <c r="K24" s="215">
        <v>13</v>
      </c>
      <c r="L24" s="97"/>
    </row>
    <row r="25" spans="1:12" s="94" customFormat="1" ht="19.5" customHeight="1" thickBot="1">
      <c r="A25" s="134"/>
      <c r="B25" s="122"/>
      <c r="C25" s="42" t="s">
        <v>33</v>
      </c>
      <c r="D25" s="135"/>
      <c r="E25" s="43"/>
      <c r="F25" s="154"/>
      <c r="G25" s="44"/>
      <c r="H25" s="44"/>
      <c r="I25" s="152">
        <v>70</v>
      </c>
      <c r="J25" s="152">
        <v>69.76744186046511</v>
      </c>
      <c r="K25" s="164">
        <v>56.52173913043478</v>
      </c>
      <c r="L25" s="97"/>
    </row>
    <row r="26" spans="1:12" s="94" customFormat="1" ht="19.5" customHeight="1" thickTop="1">
      <c r="A26" s="136"/>
      <c r="B26" s="11"/>
      <c r="C26" s="11" t="s">
        <v>23</v>
      </c>
      <c r="D26" s="11"/>
      <c r="E26" s="12"/>
      <c r="F26" s="98">
        <v>204</v>
      </c>
      <c r="G26" s="45">
        <v>220</v>
      </c>
      <c r="H26" s="45">
        <v>240</v>
      </c>
      <c r="I26" s="45">
        <v>181</v>
      </c>
      <c r="J26" s="45">
        <v>144</v>
      </c>
      <c r="K26" s="83">
        <v>157</v>
      </c>
      <c r="L26" s="97"/>
    </row>
    <row r="27" spans="1:12" s="94" customFormat="1" ht="19.5" customHeight="1">
      <c r="A27" s="219" t="s">
        <v>49</v>
      </c>
      <c r="B27" s="137"/>
      <c r="C27" s="46" t="s">
        <v>38</v>
      </c>
      <c r="D27" s="46"/>
      <c r="E27" s="14"/>
      <c r="F27" s="128">
        <v>178</v>
      </c>
      <c r="G27" s="15">
        <v>208</v>
      </c>
      <c r="H27" s="15">
        <v>214</v>
      </c>
      <c r="I27" s="15">
        <v>167</v>
      </c>
      <c r="J27" s="15">
        <v>131</v>
      </c>
      <c r="K27" s="78">
        <v>153</v>
      </c>
      <c r="L27" s="97"/>
    </row>
    <row r="28" spans="1:12" s="94" customFormat="1" ht="19.5" customHeight="1">
      <c r="A28" s="220"/>
      <c r="B28" s="138"/>
      <c r="C28" s="47" t="s">
        <v>39</v>
      </c>
      <c r="D28" s="47"/>
      <c r="E28" s="53"/>
      <c r="F28" s="139">
        <v>20</v>
      </c>
      <c r="G28" s="48">
        <v>7</v>
      </c>
      <c r="H28" s="48">
        <v>16</v>
      </c>
      <c r="I28" s="48">
        <v>8</v>
      </c>
      <c r="J28" s="48">
        <v>4</v>
      </c>
      <c r="K28" s="84">
        <v>2</v>
      </c>
      <c r="L28" s="97"/>
    </row>
    <row r="29" spans="1:12" s="94" customFormat="1" ht="19.5" customHeight="1" thickBot="1">
      <c r="A29" s="221"/>
      <c r="B29" s="140"/>
      <c r="C29" s="49" t="s">
        <v>40</v>
      </c>
      <c r="D29" s="49"/>
      <c r="E29" s="141"/>
      <c r="F29" s="142">
        <v>6</v>
      </c>
      <c r="G29" s="50">
        <v>5</v>
      </c>
      <c r="H29" s="50">
        <v>10</v>
      </c>
      <c r="I29" s="50">
        <v>6</v>
      </c>
      <c r="J29" s="50">
        <v>9</v>
      </c>
      <c r="K29" s="85">
        <v>2</v>
      </c>
      <c r="L29" s="97"/>
    </row>
    <row r="30" spans="1:12" s="94" customFormat="1" ht="19.5" customHeight="1" thickTop="1">
      <c r="A30" s="95"/>
      <c r="B30" s="29"/>
      <c r="C30" s="29" t="s">
        <v>62</v>
      </c>
      <c r="D30" s="29"/>
      <c r="E30" s="7"/>
      <c r="F30" s="143">
        <v>57.827226986039264</v>
      </c>
      <c r="G30" s="51">
        <v>69.01960784313725</v>
      </c>
      <c r="H30" s="51">
        <v>74.65147094502542</v>
      </c>
      <c r="I30" s="51">
        <v>57.5</v>
      </c>
      <c r="J30" s="51">
        <v>50.5</v>
      </c>
      <c r="K30" s="86">
        <v>58.19189983580248</v>
      </c>
      <c r="L30" s="101"/>
    </row>
    <row r="31" spans="1:12" s="94" customFormat="1" ht="19.5" customHeight="1">
      <c r="A31" s="95"/>
      <c r="B31" s="29"/>
      <c r="C31" s="52" t="s">
        <v>41</v>
      </c>
      <c r="D31" s="144"/>
      <c r="E31" s="53"/>
      <c r="F31" s="145">
        <v>33.63</v>
      </c>
      <c r="G31" s="54">
        <v>54.1</v>
      </c>
      <c r="H31" s="54">
        <v>49.14322200181507</v>
      </c>
      <c r="I31" s="54">
        <v>35.6</v>
      </c>
      <c r="J31" s="54">
        <v>33.4</v>
      </c>
      <c r="K31" s="87">
        <v>43.54774792821589</v>
      </c>
      <c r="L31" s="101"/>
    </row>
    <row r="32" spans="1:12" s="94" customFormat="1" ht="19.5" customHeight="1">
      <c r="A32" s="146"/>
      <c r="B32" s="72"/>
      <c r="C32" s="31" t="s">
        <v>42</v>
      </c>
      <c r="D32" s="130"/>
      <c r="E32" s="32"/>
      <c r="F32" s="147">
        <v>229.67</v>
      </c>
      <c r="G32" s="55">
        <v>169.2</v>
      </c>
      <c r="H32" s="55">
        <v>241.1</v>
      </c>
      <c r="I32" s="55">
        <v>197.5</v>
      </c>
      <c r="J32" s="55">
        <v>154</v>
      </c>
      <c r="K32" s="88">
        <v>141.91813564386018</v>
      </c>
      <c r="L32" s="101"/>
    </row>
    <row r="33" spans="1:12" s="94" customFormat="1" ht="19.5" customHeight="1">
      <c r="A33" s="148"/>
      <c r="B33" s="34"/>
      <c r="C33" s="34" t="s">
        <v>24</v>
      </c>
      <c r="D33" s="34"/>
      <c r="E33" s="35"/>
      <c r="F33" s="155">
        <v>83</v>
      </c>
      <c r="G33" s="56">
        <v>239</v>
      </c>
      <c r="H33" s="56">
        <v>292</v>
      </c>
      <c r="I33" s="56">
        <v>295</v>
      </c>
      <c r="J33" s="56">
        <v>309</v>
      </c>
      <c r="K33" s="89">
        <v>300</v>
      </c>
      <c r="L33" s="97"/>
    </row>
    <row r="34" spans="1:12" s="94" customFormat="1" ht="19.5" customHeight="1">
      <c r="A34" s="148"/>
      <c r="B34" s="34"/>
      <c r="C34" s="34" t="s">
        <v>43</v>
      </c>
      <c r="D34" s="34"/>
      <c r="E34" s="35"/>
      <c r="F34" s="155">
        <v>387</v>
      </c>
      <c r="G34" s="56">
        <v>390</v>
      </c>
      <c r="H34" s="56">
        <v>349</v>
      </c>
      <c r="I34" s="56">
        <v>364</v>
      </c>
      <c r="J34" s="56">
        <v>371</v>
      </c>
      <c r="K34" s="89">
        <v>270</v>
      </c>
      <c r="L34" s="97"/>
    </row>
    <row r="35" spans="1:12" s="94" customFormat="1" ht="19.5" customHeight="1" thickBot="1">
      <c r="A35" s="149"/>
      <c r="B35" s="57"/>
      <c r="C35" s="57" t="s">
        <v>44</v>
      </c>
      <c r="D35" s="57"/>
      <c r="E35" s="58"/>
      <c r="F35" s="150">
        <v>277</v>
      </c>
      <c r="G35" s="59">
        <v>645</v>
      </c>
      <c r="H35" s="59">
        <v>967</v>
      </c>
      <c r="I35" s="59">
        <v>1128</v>
      </c>
      <c r="J35" s="59">
        <v>844</v>
      </c>
      <c r="K35" s="90">
        <v>870</v>
      </c>
      <c r="L35" s="97"/>
    </row>
    <row r="36" ht="16.5" thickTop="1"/>
    <row r="44" ht="15.75">
      <c r="I44" s="62"/>
    </row>
    <row r="70" ht="15.75">
      <c r="K70" s="60"/>
    </row>
    <row r="71" ht="15.75">
      <c r="K71" s="60"/>
    </row>
    <row r="72" ht="15.75">
      <c r="K72" s="60"/>
    </row>
    <row r="73" ht="15.75">
      <c r="K73" s="60"/>
    </row>
    <row r="74" spans="8:11" ht="15.75">
      <c r="H74" s="216" t="s">
        <v>96</v>
      </c>
      <c r="K74" s="60"/>
    </row>
    <row r="75" spans="8:11" ht="15.75">
      <c r="H75" s="63" t="s">
        <v>48</v>
      </c>
      <c r="I75" s="61"/>
      <c r="K75" s="60"/>
    </row>
    <row r="76" spans="8:11" ht="15.75">
      <c r="H76" s="65" t="s">
        <v>81</v>
      </c>
      <c r="I76" s="61"/>
      <c r="K76" s="60"/>
    </row>
    <row r="77" spans="8:11" ht="15.75">
      <c r="H77" s="65" t="s">
        <v>51</v>
      </c>
      <c r="I77" s="64"/>
      <c r="J77" s="64"/>
      <c r="K77" s="64"/>
    </row>
    <row r="78" spans="7:12" ht="15.75">
      <c r="G78" s="64"/>
      <c r="H78" s="63" t="s">
        <v>50</v>
      </c>
      <c r="I78" s="64"/>
      <c r="J78" s="64"/>
      <c r="K78" s="64"/>
      <c r="L78" s="64"/>
    </row>
    <row r="79" spans="8:11" ht="15.75">
      <c r="H79" s="64" t="s">
        <v>47</v>
      </c>
      <c r="I79" s="64"/>
      <c r="J79" s="64"/>
      <c r="K79" s="64"/>
    </row>
    <row r="80" spans="8:11" ht="15.75">
      <c r="H80" s="63" t="s">
        <v>45</v>
      </c>
      <c r="I80" s="66"/>
      <c r="J80" s="64"/>
      <c r="K80" s="64"/>
    </row>
    <row r="81" spans="7:11" ht="17.25" customHeight="1">
      <c r="G81" s="64"/>
      <c r="H81" s="222" t="s">
        <v>97</v>
      </c>
      <c r="I81" s="222"/>
      <c r="J81" s="222"/>
      <c r="K81" s="222"/>
    </row>
    <row r="82" spans="7:12" ht="15.75">
      <c r="G82" s="64"/>
      <c r="H82" s="222"/>
      <c r="I82" s="222"/>
      <c r="J82" s="222"/>
      <c r="K82" s="222"/>
      <c r="L82" s="64"/>
    </row>
    <row r="83" spans="7:12" ht="15.75">
      <c r="G83" s="64"/>
      <c r="H83" s="222"/>
      <c r="I83" s="222"/>
      <c r="J83" s="222"/>
      <c r="K83" s="222"/>
      <c r="L83" s="64"/>
    </row>
    <row r="84" spans="7:12" ht="15.75">
      <c r="G84" s="64"/>
      <c r="H84" s="222"/>
      <c r="I84" s="222"/>
      <c r="J84" s="222"/>
      <c r="K84" s="222"/>
      <c r="L84" s="64"/>
    </row>
    <row r="85" spans="7:12" ht="15.75">
      <c r="G85" s="64"/>
      <c r="H85" s="222"/>
      <c r="I85" s="222"/>
      <c r="J85" s="222"/>
      <c r="K85" s="222"/>
      <c r="L85" s="64"/>
    </row>
    <row r="86" spans="8:12" ht="15.75">
      <c r="H86" s="222"/>
      <c r="I86" s="222"/>
      <c r="J86" s="222"/>
      <c r="K86" s="222"/>
      <c r="L86" s="64"/>
    </row>
    <row r="87" spans="7:12" ht="15.75">
      <c r="G87" s="64"/>
      <c r="H87" s="222"/>
      <c r="I87" s="222"/>
      <c r="J87" s="222"/>
      <c r="K87" s="222"/>
      <c r="L87" s="64"/>
    </row>
  </sheetData>
  <mergeCells count="7">
    <mergeCell ref="A19:A23"/>
    <mergeCell ref="A27:A29"/>
    <mergeCell ref="H81:K87"/>
    <mergeCell ref="A4:D4"/>
    <mergeCell ref="A8:A13"/>
    <mergeCell ref="A14:A18"/>
    <mergeCell ref="B14:D14"/>
  </mergeCells>
  <printOptions/>
  <pageMargins left="0.5905511811023623" right="0.5905511811023623" top="0.7874015748031497" bottom="0.3" header="0.5118110236220472" footer="0.23"/>
  <pageSetup horizontalDpi="600" verticalDpi="600" orientation="portrait" paperSize="9" scale="53" r:id="rId2"/>
  <headerFooter alignWithMargins="0">
    <oddHeader>&amp;L&amp;"ＭＳ ゴシック,太字"&amp;28５　肺がん検診</oddHead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80"/>
  <sheetViews>
    <sheetView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2" sqref="I2"/>
    </sheetView>
  </sheetViews>
  <sheetFormatPr defaultColWidth="9.00390625" defaultRowHeight="13.5"/>
  <cols>
    <col min="1" max="1" width="5.25390625" style="2" customWidth="1"/>
    <col min="2" max="2" width="27.625" style="2" customWidth="1"/>
    <col min="3" max="3" width="20.25390625" style="2" customWidth="1"/>
    <col min="4" max="4" width="7.75390625" style="2" customWidth="1"/>
    <col min="5" max="5" width="10.50390625" style="2" customWidth="1"/>
    <col min="6" max="6" width="11.125" style="2" customWidth="1"/>
    <col min="7" max="7" width="9.50390625" style="2" customWidth="1"/>
    <col min="8" max="9" width="10.50390625" style="2" bestFit="1" customWidth="1"/>
    <col min="10" max="16384" width="9.00390625" style="2" customWidth="1"/>
  </cols>
  <sheetData>
    <row r="1" spans="1:9" ht="13.5">
      <c r="A1" s="232" t="s">
        <v>8</v>
      </c>
      <c r="B1" s="3"/>
      <c r="C1" s="3"/>
      <c r="D1" s="1" t="s">
        <v>9</v>
      </c>
      <c r="E1" s="5" t="s">
        <v>99</v>
      </c>
      <c r="F1" s="5" t="s">
        <v>100</v>
      </c>
      <c r="G1" s="5" t="s">
        <v>101</v>
      </c>
      <c r="H1" s="5" t="s">
        <v>102</v>
      </c>
      <c r="I1" s="5" t="s">
        <v>103</v>
      </c>
    </row>
    <row r="2" spans="1:9" ht="13.5">
      <c r="A2" s="233"/>
      <c r="B2" s="195" t="s">
        <v>2</v>
      </c>
      <c r="C2" s="195" t="s">
        <v>0</v>
      </c>
      <c r="D2" s="195">
        <v>44.8</v>
      </c>
      <c r="E2" s="195">
        <v>44.587029685519816</v>
      </c>
      <c r="F2" s="195">
        <v>44.736571124822234</v>
      </c>
      <c r="G2" s="195">
        <v>43.2</v>
      </c>
      <c r="H2" s="195">
        <v>38.3</v>
      </c>
      <c r="I2" s="195">
        <v>35.364058549271014</v>
      </c>
    </row>
    <row r="3" spans="1:9" ht="13.5">
      <c r="A3" s="233"/>
      <c r="B3" s="195"/>
      <c r="C3" s="195" t="s">
        <v>1</v>
      </c>
      <c r="D3" s="195">
        <v>19.6</v>
      </c>
      <c r="E3" s="195">
        <v>22.8</v>
      </c>
      <c r="F3" s="195">
        <v>23.7</v>
      </c>
      <c r="G3" s="195">
        <v>23.2</v>
      </c>
      <c r="H3" s="195">
        <v>22.3</v>
      </c>
      <c r="I3" s="195"/>
    </row>
    <row r="4" spans="1:9" ht="13.5">
      <c r="A4" s="233"/>
      <c r="B4" s="195" t="s">
        <v>3</v>
      </c>
      <c r="C4" s="195" t="s">
        <v>10</v>
      </c>
      <c r="D4" s="196">
        <v>2.308715542987773</v>
      </c>
      <c r="E4" s="196">
        <v>3.4773858635001447</v>
      </c>
      <c r="F4" s="196">
        <v>3.735860707502596</v>
      </c>
      <c r="G4" s="196">
        <v>3.56</v>
      </c>
      <c r="H4" s="196">
        <v>3.55</v>
      </c>
      <c r="I4" s="196">
        <v>3.7102689713228285</v>
      </c>
    </row>
    <row r="5" spans="1:9" ht="13.5">
      <c r="A5" s="233"/>
      <c r="B5" s="195"/>
      <c r="C5" s="195" t="s">
        <v>11</v>
      </c>
      <c r="D5" s="196"/>
      <c r="E5" s="196">
        <v>0.3441310690506471</v>
      </c>
      <c r="F5" s="196">
        <v>0.45828180693969595</v>
      </c>
      <c r="G5" s="196">
        <v>0.39</v>
      </c>
      <c r="H5" s="196">
        <v>0.31</v>
      </c>
      <c r="I5" s="196">
        <v>0.18904966189195085</v>
      </c>
    </row>
    <row r="6" spans="1:9" ht="13.5">
      <c r="A6" s="233"/>
      <c r="B6" s="195"/>
      <c r="C6" s="195" t="s">
        <v>12</v>
      </c>
      <c r="D6" s="196">
        <v>2.3</v>
      </c>
      <c r="E6" s="196">
        <v>2.7746137328627585</v>
      </c>
      <c r="F6" s="196">
        <v>2.940294299956882</v>
      </c>
      <c r="G6" s="196">
        <v>2.8146019584590185</v>
      </c>
      <c r="H6" s="196">
        <f>H33/H29*100</f>
        <v>2.7955393601579814</v>
      </c>
      <c r="I6" s="196"/>
    </row>
    <row r="7" spans="1:9" ht="13.5">
      <c r="A7" s="233"/>
      <c r="B7" s="197"/>
      <c r="C7" s="195" t="s">
        <v>13</v>
      </c>
      <c r="D7" s="196"/>
      <c r="E7" s="196">
        <v>1.1566074950690335</v>
      </c>
      <c r="F7" s="196">
        <v>0.571769173031922</v>
      </c>
      <c r="G7" s="196">
        <v>0.7359463810493807</v>
      </c>
      <c r="H7" s="196">
        <f>H34/H30*100</f>
        <v>1.0795109685251019</v>
      </c>
      <c r="I7" s="196"/>
    </row>
    <row r="8" spans="1:9" ht="13.5">
      <c r="A8" s="233"/>
      <c r="B8" s="195" t="s">
        <v>4</v>
      </c>
      <c r="C8" s="195" t="s">
        <v>0</v>
      </c>
      <c r="D8" s="201">
        <v>92.1</v>
      </c>
      <c r="E8" s="201">
        <f>E27/E22*100</f>
        <v>90.71332436069987</v>
      </c>
      <c r="F8" s="201">
        <f>F27/F22*100</f>
        <v>89.08065051443744</v>
      </c>
      <c r="G8" s="201">
        <f>G27/G22*100</f>
        <v>86.69876080948559</v>
      </c>
      <c r="H8" s="201">
        <f>H27/H22*100</f>
        <v>88.02483737433471</v>
      </c>
      <c r="I8" s="201">
        <f>I27/I22*100</f>
        <v>88.63523078456784</v>
      </c>
    </row>
    <row r="9" spans="1:9" ht="13.5">
      <c r="A9" s="233"/>
      <c r="B9" s="195"/>
      <c r="C9" s="195" t="s">
        <v>1</v>
      </c>
      <c r="D9" s="195">
        <v>78.1</v>
      </c>
      <c r="E9" s="195">
        <v>75.02829156512225</v>
      </c>
      <c r="F9" s="195">
        <v>87.25302685063761</v>
      </c>
      <c r="G9" s="195">
        <v>86.07259446006658</v>
      </c>
      <c r="H9" s="195">
        <f>H48/H36*100</f>
        <v>85.39961041496997</v>
      </c>
      <c r="I9" s="195"/>
    </row>
    <row r="10" spans="1:9" ht="13.5">
      <c r="A10" s="233"/>
      <c r="B10" s="195" t="s">
        <v>5</v>
      </c>
      <c r="C10" s="195" t="s">
        <v>0</v>
      </c>
      <c r="D10" s="201">
        <v>57.8</v>
      </c>
      <c r="E10" s="201">
        <v>69.01960784313725</v>
      </c>
      <c r="F10" s="201">
        <v>74.65147094502542</v>
      </c>
      <c r="G10" s="201">
        <v>57.5</v>
      </c>
      <c r="H10" s="201">
        <v>50.5</v>
      </c>
      <c r="I10" s="201">
        <v>58.19189983580248</v>
      </c>
    </row>
    <row r="11" spans="1:9" ht="13.5">
      <c r="A11" s="233"/>
      <c r="B11" s="195"/>
      <c r="C11" s="195" t="s">
        <v>1</v>
      </c>
      <c r="D11" s="201">
        <v>43.3</v>
      </c>
      <c r="E11" s="201">
        <v>47.70585264475071</v>
      </c>
      <c r="F11" s="201">
        <f>F40/F32*100000</f>
        <v>53.34716133926244</v>
      </c>
      <c r="G11" s="201">
        <v>47.76286144715936</v>
      </c>
      <c r="H11" s="201">
        <f>H40/H32*100000</f>
        <v>47.352976570426506</v>
      </c>
      <c r="I11" s="201"/>
    </row>
    <row r="12" spans="1:9" ht="13.5">
      <c r="A12" s="233"/>
      <c r="B12" s="1" t="s">
        <v>14</v>
      </c>
      <c r="C12" s="1" t="s">
        <v>15</v>
      </c>
      <c r="D12" s="1"/>
      <c r="E12" s="6">
        <v>54.1</v>
      </c>
      <c r="F12" s="1">
        <v>49.14322200181507</v>
      </c>
      <c r="G12" s="1"/>
      <c r="H12" s="1"/>
      <c r="I12" s="1"/>
    </row>
    <row r="13" spans="1:9" ht="13.5">
      <c r="A13" s="233"/>
      <c r="B13" s="1" t="s">
        <v>16</v>
      </c>
      <c r="C13" s="1" t="s">
        <v>15</v>
      </c>
      <c r="D13" s="1"/>
      <c r="E13" s="6">
        <v>169.2</v>
      </c>
      <c r="F13" s="1">
        <v>241.1</v>
      </c>
      <c r="G13" s="1"/>
      <c r="H13" s="1"/>
      <c r="I13" s="1"/>
    </row>
    <row r="14" spans="1:9" ht="13.5">
      <c r="A14" s="233"/>
      <c r="B14" s="1" t="s">
        <v>17</v>
      </c>
      <c r="C14" s="1" t="s">
        <v>15</v>
      </c>
      <c r="D14" s="1"/>
      <c r="E14" s="1"/>
      <c r="F14" s="1"/>
      <c r="G14" s="1"/>
      <c r="H14" s="1"/>
      <c r="I14" s="1"/>
    </row>
    <row r="15" spans="1:9" ht="13.5">
      <c r="A15" s="233"/>
      <c r="B15" s="1" t="s">
        <v>18</v>
      </c>
      <c r="C15" s="1" t="s">
        <v>15</v>
      </c>
      <c r="D15" s="1"/>
      <c r="E15" s="1"/>
      <c r="F15" s="1"/>
      <c r="G15" s="1"/>
      <c r="H15" s="1"/>
      <c r="I15" s="1"/>
    </row>
    <row r="16" spans="1:9" ht="13.5">
      <c r="A16" s="233"/>
      <c r="B16" s="1" t="s">
        <v>19</v>
      </c>
      <c r="C16" s="1" t="s">
        <v>15</v>
      </c>
      <c r="D16" s="1"/>
      <c r="E16" s="1"/>
      <c r="F16" s="1"/>
      <c r="G16" s="1"/>
      <c r="H16" s="1"/>
      <c r="I16" s="1"/>
    </row>
    <row r="17" spans="1:9" ht="13.5">
      <c r="A17" s="233"/>
      <c r="B17" s="1" t="s">
        <v>20</v>
      </c>
      <c r="C17" s="1" t="s">
        <v>15</v>
      </c>
      <c r="D17" s="1"/>
      <c r="E17" s="1"/>
      <c r="F17" s="1"/>
      <c r="G17" s="1"/>
      <c r="H17" s="1"/>
      <c r="I17" s="1"/>
    </row>
    <row r="18" spans="1:9" ht="13.5">
      <c r="A18" s="233"/>
      <c r="B18" s="195" t="s">
        <v>6</v>
      </c>
      <c r="C18" s="195" t="s">
        <v>0</v>
      </c>
      <c r="D18" s="201">
        <v>2.7</v>
      </c>
      <c r="E18" s="201">
        <f>220/E27*100</f>
        <v>2.1760633036597428</v>
      </c>
      <c r="F18" s="201">
        <f>240/F27*100</f>
        <v>2.235469448584203</v>
      </c>
      <c r="G18" s="201">
        <f>181/G27*100</f>
        <v>1.8611825192802058</v>
      </c>
      <c r="H18" s="201">
        <f>144/H27*100</f>
        <v>1.6123614376889486</v>
      </c>
      <c r="I18" s="201">
        <f>157/I27*100</f>
        <v>1.7658306152288832</v>
      </c>
    </row>
    <row r="19" spans="1:9" ht="13.5">
      <c r="A19" s="233"/>
      <c r="B19" s="195"/>
      <c r="C19" s="195" t="s">
        <v>1</v>
      </c>
      <c r="D19" s="201">
        <v>2.4</v>
      </c>
      <c r="E19" s="201">
        <v>2.37</v>
      </c>
      <c r="F19" s="201">
        <f>F40/F48*100</f>
        <v>2.088669852350066</v>
      </c>
      <c r="G19" s="201">
        <v>1.9907730271981117</v>
      </c>
      <c r="H19" s="209">
        <f>H40/H48*100</f>
        <v>1.9903965735509812</v>
      </c>
      <c r="I19" s="201"/>
    </row>
    <row r="20" spans="1:9" ht="14.25" thickBot="1">
      <c r="A20" s="234"/>
      <c r="B20" s="4" t="s">
        <v>21</v>
      </c>
      <c r="C20" s="4" t="s">
        <v>15</v>
      </c>
      <c r="D20" s="4">
        <v>57.8</v>
      </c>
      <c r="E20" s="4"/>
      <c r="F20" s="4"/>
      <c r="G20" s="4"/>
      <c r="H20" s="4"/>
      <c r="I20" s="4"/>
    </row>
    <row r="22" spans="1:9" ht="13.5">
      <c r="A22" s="2" t="s">
        <v>15</v>
      </c>
      <c r="B22" s="2" t="s">
        <v>65</v>
      </c>
      <c r="C22" s="2" t="s">
        <v>66</v>
      </c>
      <c r="D22" s="202">
        <f aca="true" t="shared" si="0" ref="D22:I22">SUM(D23:D24)</f>
        <v>0</v>
      </c>
      <c r="E22" s="202">
        <f t="shared" si="0"/>
        <v>11145</v>
      </c>
      <c r="F22" s="202">
        <f t="shared" si="0"/>
        <v>12052</v>
      </c>
      <c r="G22" s="202">
        <f t="shared" si="0"/>
        <v>11217</v>
      </c>
      <c r="H22" s="202">
        <f t="shared" si="0"/>
        <v>10146</v>
      </c>
      <c r="I22" s="202">
        <f t="shared" si="0"/>
        <v>10031</v>
      </c>
    </row>
    <row r="23" spans="3:9" ht="13.5">
      <c r="C23" s="2" t="s">
        <v>64</v>
      </c>
      <c r="D23" s="168"/>
      <c r="E23" s="168">
        <v>11093</v>
      </c>
      <c r="F23" s="168">
        <v>11979</v>
      </c>
      <c r="G23" s="168">
        <v>11154</v>
      </c>
      <c r="H23" s="168">
        <v>10101</v>
      </c>
      <c r="I23" s="168">
        <v>10005</v>
      </c>
    </row>
    <row r="24" spans="3:9" ht="13.5">
      <c r="C24" s="2" t="s">
        <v>67</v>
      </c>
      <c r="D24" s="168"/>
      <c r="E24" s="168">
        <v>52</v>
      </c>
      <c r="F24" s="168">
        <v>73</v>
      </c>
      <c r="G24" s="168">
        <v>63</v>
      </c>
      <c r="H24" s="168">
        <v>45</v>
      </c>
      <c r="I24" s="168">
        <v>26</v>
      </c>
    </row>
    <row r="25" spans="2:9" ht="13.5">
      <c r="B25" s="2" t="s">
        <v>70</v>
      </c>
      <c r="D25" s="168"/>
      <c r="E25" s="168">
        <v>390</v>
      </c>
      <c r="F25" s="168">
        <v>349</v>
      </c>
      <c r="G25" s="168">
        <v>364</v>
      </c>
      <c r="H25" s="168">
        <v>371</v>
      </c>
      <c r="I25" s="168">
        <v>270</v>
      </c>
    </row>
    <row r="26" spans="2:9" ht="13.5">
      <c r="B26" s="2" t="s">
        <v>71</v>
      </c>
      <c r="D26" s="168"/>
      <c r="E26" s="168">
        <v>645</v>
      </c>
      <c r="F26" s="168">
        <v>967</v>
      </c>
      <c r="G26" s="168">
        <v>1128</v>
      </c>
      <c r="H26" s="168">
        <v>844</v>
      </c>
      <c r="I26" s="168">
        <v>870</v>
      </c>
    </row>
    <row r="27" spans="2:9" ht="13.5">
      <c r="B27" s="2" t="s">
        <v>68</v>
      </c>
      <c r="C27" s="2" t="s">
        <v>72</v>
      </c>
      <c r="D27" s="202">
        <f aca="true" t="shared" si="1" ref="D27:I27">D22-D25-D26</f>
        <v>0</v>
      </c>
      <c r="E27" s="202">
        <f t="shared" si="1"/>
        <v>10110</v>
      </c>
      <c r="F27" s="202">
        <f t="shared" si="1"/>
        <v>10736</v>
      </c>
      <c r="G27" s="202">
        <f t="shared" si="1"/>
        <v>9725</v>
      </c>
      <c r="H27" s="202">
        <f t="shared" si="1"/>
        <v>8931</v>
      </c>
      <c r="I27" s="202">
        <f t="shared" si="1"/>
        <v>8891</v>
      </c>
    </row>
    <row r="28" spans="7:9" ht="14.25" thickBot="1">
      <c r="G28" s="217"/>
      <c r="H28" s="217"/>
      <c r="I28" s="217"/>
    </row>
    <row r="29" spans="1:9" ht="14.25" thickTop="1">
      <c r="A29" s="171" t="s">
        <v>73</v>
      </c>
      <c r="B29" s="171" t="s">
        <v>7</v>
      </c>
      <c r="C29" s="171" t="s">
        <v>74</v>
      </c>
      <c r="D29" s="198"/>
      <c r="E29" s="199"/>
      <c r="F29" s="200">
        <v>7208156</v>
      </c>
      <c r="G29" s="172">
        <v>7138878</v>
      </c>
      <c r="H29" s="172">
        <v>6963844</v>
      </c>
      <c r="I29" s="172"/>
    </row>
    <row r="30" spans="3:9" ht="13.5">
      <c r="C30" s="2" t="s">
        <v>75</v>
      </c>
      <c r="D30" s="183"/>
      <c r="E30" s="184"/>
      <c r="F30" s="172">
        <v>45298</v>
      </c>
      <c r="G30" s="172">
        <v>30437</v>
      </c>
      <c r="H30" s="172">
        <v>23066</v>
      </c>
      <c r="I30" s="172"/>
    </row>
    <row r="31" spans="3:9" ht="13.5">
      <c r="C31" s="2" t="s">
        <v>76</v>
      </c>
      <c r="D31" s="183"/>
      <c r="E31" s="184"/>
      <c r="F31" s="172">
        <v>587638</v>
      </c>
      <c r="G31" s="172">
        <v>600320</v>
      </c>
      <c r="H31" s="172">
        <v>550103</v>
      </c>
      <c r="I31" s="172"/>
    </row>
    <row r="32" spans="2:9" ht="13.5">
      <c r="B32" s="169"/>
      <c r="C32" s="169" t="s">
        <v>80</v>
      </c>
      <c r="D32" s="185"/>
      <c r="E32" s="186"/>
      <c r="F32" s="204">
        <f>SUM(F29:F31)</f>
        <v>7841092</v>
      </c>
      <c r="G32" s="204">
        <f>SUM(G29:G31)</f>
        <v>7769635</v>
      </c>
      <c r="H32" s="204">
        <f>SUM(H29:H31)</f>
        <v>7537013</v>
      </c>
      <c r="I32" s="204">
        <f>SUM(I29:I31)</f>
        <v>0</v>
      </c>
    </row>
    <row r="33" spans="2:9" ht="13.5">
      <c r="B33" s="2" t="s">
        <v>77</v>
      </c>
      <c r="C33" s="2" t="s">
        <v>74</v>
      </c>
      <c r="D33" s="183"/>
      <c r="E33" s="184"/>
      <c r="F33" s="173">
        <v>211941</v>
      </c>
      <c r="G33" s="172">
        <v>200931</v>
      </c>
      <c r="H33" s="172">
        <v>194677</v>
      </c>
      <c r="I33" s="172"/>
    </row>
    <row r="34" spans="3:9" ht="13.5">
      <c r="C34" s="2" t="s">
        <v>75</v>
      </c>
      <c r="D34" s="183"/>
      <c r="E34" s="184"/>
      <c r="F34" s="173">
        <v>259</v>
      </c>
      <c r="G34">
        <v>224</v>
      </c>
      <c r="H34" s="172">
        <v>249</v>
      </c>
      <c r="I34"/>
    </row>
    <row r="35" spans="3:9" ht="13.5">
      <c r="C35" s="2" t="s">
        <v>76</v>
      </c>
      <c r="D35" s="183"/>
      <c r="E35" s="184"/>
      <c r="F35" s="173">
        <v>17329</v>
      </c>
      <c r="G35" s="172">
        <v>15418</v>
      </c>
      <c r="H35" s="172">
        <v>15041</v>
      </c>
      <c r="I35" s="172"/>
    </row>
    <row r="36" spans="3:9" ht="13.5">
      <c r="C36" s="2" t="s">
        <v>80</v>
      </c>
      <c r="D36" s="183"/>
      <c r="E36" s="184"/>
      <c r="F36" s="203">
        <f>SUM(F33:F35)</f>
        <v>229529</v>
      </c>
      <c r="G36" s="203">
        <f>SUM(G33:G35)</f>
        <v>216573</v>
      </c>
      <c r="H36" s="203">
        <f>SUM(H33:H35)</f>
        <v>209967</v>
      </c>
      <c r="I36" s="203">
        <f>SUM(I33:I35)</f>
        <v>0</v>
      </c>
    </row>
    <row r="37" spans="2:9" ht="13.5">
      <c r="B37" s="170" t="s">
        <v>78</v>
      </c>
      <c r="C37" s="170" t="s">
        <v>74</v>
      </c>
      <c r="D37" s="181"/>
      <c r="E37" s="182"/>
      <c r="F37" s="172">
        <v>3569</v>
      </c>
      <c r="G37" s="172">
        <v>3193</v>
      </c>
      <c r="H37" s="172">
        <v>3109</v>
      </c>
      <c r="I37" s="172"/>
    </row>
    <row r="38" spans="3:9" ht="13.5">
      <c r="C38" s="2" t="s">
        <v>75</v>
      </c>
      <c r="D38" s="183"/>
      <c r="E38" s="184"/>
      <c r="F38">
        <v>29</v>
      </c>
      <c r="G38" s="168">
        <v>7</v>
      </c>
      <c r="H38" s="168">
        <v>4</v>
      </c>
      <c r="I38" s="168"/>
    </row>
    <row r="39" spans="3:9" ht="13.5">
      <c r="C39" s="2" t="s">
        <v>76</v>
      </c>
      <c r="D39" s="183"/>
      <c r="E39" s="184"/>
      <c r="F39">
        <v>585</v>
      </c>
      <c r="G39">
        <v>511</v>
      </c>
      <c r="H39" s="172">
        <v>456</v>
      </c>
      <c r="I39"/>
    </row>
    <row r="40" spans="2:9" ht="13.5">
      <c r="B40" s="169"/>
      <c r="C40" s="169" t="s">
        <v>80</v>
      </c>
      <c r="D40" s="185"/>
      <c r="E40" s="186"/>
      <c r="F40" s="203">
        <f>SUM(F37:F39)</f>
        <v>4183</v>
      </c>
      <c r="G40" s="203">
        <f>SUM(G37:G39)</f>
        <v>3711</v>
      </c>
      <c r="H40" s="203">
        <f>SUM(H37:H39)</f>
        <v>3569</v>
      </c>
      <c r="I40" s="203">
        <f>SUM(I37:I39)</f>
        <v>0</v>
      </c>
    </row>
    <row r="41" spans="2:9" ht="13.5">
      <c r="B41" s="2" t="s">
        <v>69</v>
      </c>
      <c r="C41" s="2" t="s">
        <v>74</v>
      </c>
      <c r="D41" s="183"/>
      <c r="E41" s="184"/>
      <c r="F41" s="173">
        <v>26874</v>
      </c>
      <c r="G41" s="172">
        <v>27721</v>
      </c>
      <c r="H41" s="172">
        <v>28605</v>
      </c>
      <c r="I41" s="172"/>
    </row>
    <row r="42" spans="3:9" ht="13.5">
      <c r="C42" s="2" t="s">
        <v>75</v>
      </c>
      <c r="D42" s="183"/>
      <c r="E42" s="184"/>
      <c r="F42" s="173">
        <v>21</v>
      </c>
      <c r="G42" s="168">
        <v>47</v>
      </c>
      <c r="H42" s="168">
        <v>58</v>
      </c>
      <c r="I42" s="168"/>
    </row>
    <row r="43" spans="3:9" ht="13.5">
      <c r="C43" s="2" t="s">
        <v>76</v>
      </c>
      <c r="D43" s="183"/>
      <c r="E43" s="184"/>
      <c r="F43" s="173">
        <v>2363</v>
      </c>
      <c r="G43" s="172">
        <v>2395</v>
      </c>
      <c r="H43" s="172">
        <v>1993</v>
      </c>
      <c r="I43" s="172"/>
    </row>
    <row r="44" spans="2:9" ht="13.5">
      <c r="B44" s="169"/>
      <c r="C44" s="169" t="s">
        <v>80</v>
      </c>
      <c r="D44" s="185"/>
      <c r="E44" s="186"/>
      <c r="F44" s="203">
        <f>SUM(F41:F43)</f>
        <v>29258</v>
      </c>
      <c r="G44" s="203">
        <f>SUM(G41:G43)</f>
        <v>30163</v>
      </c>
      <c r="H44" s="203">
        <f>SUM(H41:H43)</f>
        <v>30656</v>
      </c>
      <c r="I44" s="203">
        <f>SUM(I41:I43)</f>
        <v>0</v>
      </c>
    </row>
    <row r="45" spans="2:9" ht="13.5">
      <c r="B45" s="2" t="s">
        <v>79</v>
      </c>
      <c r="C45" s="2" t="s">
        <v>74</v>
      </c>
      <c r="D45" s="183"/>
      <c r="E45" s="184"/>
      <c r="F45" s="202">
        <f aca="true" t="shared" si="2" ref="F45:I47">F33-F41</f>
        <v>185067</v>
      </c>
      <c r="G45" s="202">
        <f t="shared" si="2"/>
        <v>173210</v>
      </c>
      <c r="H45" s="202">
        <f t="shared" si="2"/>
        <v>166072</v>
      </c>
      <c r="I45" s="202">
        <f t="shared" si="2"/>
        <v>0</v>
      </c>
    </row>
    <row r="46" spans="3:9" ht="13.5">
      <c r="C46" s="2" t="s">
        <v>75</v>
      </c>
      <c r="D46" s="183"/>
      <c r="E46" s="184"/>
      <c r="F46" s="202">
        <f t="shared" si="2"/>
        <v>238</v>
      </c>
      <c r="G46" s="202">
        <f t="shared" si="2"/>
        <v>177</v>
      </c>
      <c r="H46" s="202">
        <f t="shared" si="2"/>
        <v>191</v>
      </c>
      <c r="I46" s="202">
        <f t="shared" si="2"/>
        <v>0</v>
      </c>
    </row>
    <row r="47" spans="3:9" ht="13.5">
      <c r="C47" s="2" t="s">
        <v>76</v>
      </c>
      <c r="D47" s="183"/>
      <c r="E47" s="184"/>
      <c r="F47" s="202">
        <f t="shared" si="2"/>
        <v>14966</v>
      </c>
      <c r="G47" s="202">
        <f t="shared" si="2"/>
        <v>13023</v>
      </c>
      <c r="H47" s="202">
        <f t="shared" si="2"/>
        <v>13048</v>
      </c>
      <c r="I47" s="202">
        <f t="shared" si="2"/>
        <v>0</v>
      </c>
    </row>
    <row r="48" spans="3:9" ht="14.25" thickBot="1">
      <c r="C48" s="2" t="s">
        <v>80</v>
      </c>
      <c r="D48" s="187"/>
      <c r="E48" s="188"/>
      <c r="F48" s="202">
        <f>SUM(F45:F47)</f>
        <v>200271</v>
      </c>
      <c r="G48" s="202">
        <f>SUM(G45:G47)</f>
        <v>186410</v>
      </c>
      <c r="H48" s="202">
        <f>SUM(H45:H47)</f>
        <v>179311</v>
      </c>
      <c r="I48" s="202">
        <f>SUM(I45:I47)</f>
        <v>0</v>
      </c>
    </row>
    <row r="49" spans="2:9" ht="14.25" thickTop="1">
      <c r="B49" s="171"/>
      <c r="C49" s="171"/>
      <c r="D49" s="175"/>
      <c r="E49" s="177"/>
      <c r="F49" s="175"/>
      <c r="G49" s="175"/>
      <c r="H49" s="175"/>
      <c r="I49" s="175"/>
    </row>
    <row r="50" spans="2:9" ht="13.5">
      <c r="B50" s="2" t="s">
        <v>7</v>
      </c>
      <c r="C50" s="2" t="s">
        <v>38</v>
      </c>
      <c r="D50" s="168"/>
      <c r="E50" s="178">
        <v>7490412</v>
      </c>
      <c r="F50" s="189"/>
      <c r="G50" s="189"/>
      <c r="H50" s="189"/>
      <c r="I50" s="189"/>
    </row>
    <row r="51" spans="3:9" ht="13.5">
      <c r="C51" s="2" t="s">
        <v>39</v>
      </c>
      <c r="D51" s="168"/>
      <c r="E51" s="178">
        <v>443625</v>
      </c>
      <c r="F51" s="190"/>
      <c r="G51" s="190"/>
      <c r="H51" s="190"/>
      <c r="I51" s="190"/>
    </row>
    <row r="52" spans="2:9" ht="13.5">
      <c r="B52" s="169"/>
      <c r="C52" s="169" t="s">
        <v>80</v>
      </c>
      <c r="D52" s="204">
        <f>SUM(D50:D51)</f>
        <v>0</v>
      </c>
      <c r="E52" s="205">
        <f>SUM(E50:E51)</f>
        <v>7934037</v>
      </c>
      <c r="F52" s="190"/>
      <c r="G52" s="190"/>
      <c r="H52" s="190"/>
      <c r="I52" s="190"/>
    </row>
    <row r="53" spans="2:9" ht="13.5">
      <c r="B53" s="2" t="s">
        <v>77</v>
      </c>
      <c r="C53" s="2" t="s">
        <v>38</v>
      </c>
      <c r="D53" s="168"/>
      <c r="E53" s="178">
        <v>207830</v>
      </c>
      <c r="F53" s="190"/>
      <c r="G53" s="190"/>
      <c r="H53" s="190"/>
      <c r="I53" s="190"/>
    </row>
    <row r="54" spans="3:9" ht="13.5">
      <c r="C54" s="2" t="s">
        <v>39</v>
      </c>
      <c r="D54" s="168"/>
      <c r="E54" s="178">
        <v>5131</v>
      </c>
      <c r="F54" s="190"/>
      <c r="G54" s="190"/>
      <c r="H54" s="190"/>
      <c r="I54" s="190"/>
    </row>
    <row r="55" spans="3:9" ht="13.5">
      <c r="C55" s="169" t="s">
        <v>80</v>
      </c>
      <c r="D55" s="204">
        <f>SUM(D53:D54)</f>
        <v>0</v>
      </c>
      <c r="E55" s="205">
        <f>SUM(E53:E54)</f>
        <v>212961</v>
      </c>
      <c r="F55" s="190"/>
      <c r="G55" s="190"/>
      <c r="H55" s="190"/>
      <c r="I55" s="190"/>
    </row>
    <row r="56" spans="2:9" ht="13.5">
      <c r="B56" s="170" t="s">
        <v>78</v>
      </c>
      <c r="C56" s="2" t="s">
        <v>38</v>
      </c>
      <c r="D56" s="174"/>
      <c r="E56" s="178">
        <v>3557</v>
      </c>
      <c r="F56" s="190"/>
      <c r="G56" s="190"/>
      <c r="H56" s="190"/>
      <c r="I56" s="190"/>
    </row>
    <row r="57" spans="3:9" ht="13.5">
      <c r="C57" s="2" t="s">
        <v>39</v>
      </c>
      <c r="D57" s="168"/>
      <c r="E57" s="179">
        <v>228</v>
      </c>
      <c r="F57" s="190"/>
      <c r="G57" s="190"/>
      <c r="H57" s="190"/>
      <c r="I57" s="190"/>
    </row>
    <row r="58" spans="2:9" ht="13.5">
      <c r="B58" s="169"/>
      <c r="C58" s="169" t="s">
        <v>80</v>
      </c>
      <c r="D58" s="204">
        <f>SUM(D56:D57)</f>
        <v>0</v>
      </c>
      <c r="E58" s="205">
        <f>SUM(E56:E57)</f>
        <v>3785</v>
      </c>
      <c r="F58" s="190"/>
      <c r="G58" s="190"/>
      <c r="H58" s="190"/>
      <c r="I58" s="190"/>
    </row>
    <row r="59" spans="2:9" ht="13.5">
      <c r="B59" s="2" t="s">
        <v>85</v>
      </c>
      <c r="C59" s="2" t="s">
        <v>38</v>
      </c>
      <c r="D59" s="172"/>
      <c r="E59" s="178">
        <v>24416</v>
      </c>
      <c r="F59" s="190"/>
      <c r="G59" s="190"/>
      <c r="H59" s="190"/>
      <c r="I59" s="190"/>
    </row>
    <row r="60" spans="3:9" ht="13.5">
      <c r="C60" s="2" t="s">
        <v>39</v>
      </c>
      <c r="D60" s="168"/>
      <c r="E60" s="179">
        <v>579</v>
      </c>
      <c r="F60" s="190"/>
      <c r="G60" s="190"/>
      <c r="H60" s="190"/>
      <c r="I60" s="190"/>
    </row>
    <row r="61" spans="2:9" ht="13.5">
      <c r="B61" s="169"/>
      <c r="C61" s="169" t="s">
        <v>80</v>
      </c>
      <c r="D61" s="204">
        <f>SUM(D59:D60)</f>
        <v>0</v>
      </c>
      <c r="E61" s="205">
        <f>SUM(E59:E60)</f>
        <v>24995</v>
      </c>
      <c r="F61" s="190"/>
      <c r="G61" s="190"/>
      <c r="H61" s="190"/>
      <c r="I61" s="190"/>
    </row>
    <row r="62" spans="2:9" ht="13.5">
      <c r="B62" s="2" t="s">
        <v>69</v>
      </c>
      <c r="C62" s="2" t="s">
        <v>38</v>
      </c>
      <c r="D62" s="168"/>
      <c r="E62" s="178">
        <v>27676</v>
      </c>
      <c r="F62" s="190"/>
      <c r="G62" s="190"/>
      <c r="H62" s="190"/>
      <c r="I62" s="190"/>
    </row>
    <row r="63" spans="3:9" ht="13.5">
      <c r="C63" s="2" t="s">
        <v>39</v>
      </c>
      <c r="D63" s="168"/>
      <c r="E63" s="179">
        <v>509</v>
      </c>
      <c r="F63" s="190"/>
      <c r="G63" s="190"/>
      <c r="H63" s="190"/>
      <c r="I63" s="190"/>
    </row>
    <row r="64" spans="2:9" ht="13.5">
      <c r="B64" s="169"/>
      <c r="C64" s="169" t="s">
        <v>80</v>
      </c>
      <c r="D64" s="204">
        <f>SUM(D62:D63)</f>
        <v>0</v>
      </c>
      <c r="E64" s="205">
        <f>SUM(E62:E63)</f>
        <v>28185</v>
      </c>
      <c r="F64" s="190"/>
      <c r="G64" s="190"/>
      <c r="H64" s="190"/>
      <c r="I64" s="190"/>
    </row>
    <row r="65" spans="2:9" ht="13.5">
      <c r="B65" s="2" t="s">
        <v>79</v>
      </c>
      <c r="C65" s="2" t="s">
        <v>38</v>
      </c>
      <c r="D65" s="202">
        <f>D53-D62</f>
        <v>0</v>
      </c>
      <c r="E65" s="206">
        <f>E53-E62</f>
        <v>180154</v>
      </c>
      <c r="F65" s="190"/>
      <c r="G65" s="190"/>
      <c r="H65" s="190"/>
      <c r="I65" s="190"/>
    </row>
    <row r="66" spans="3:9" ht="13.5">
      <c r="C66" s="2" t="s">
        <v>39</v>
      </c>
      <c r="D66" s="202">
        <f>D54-D63</f>
        <v>0</v>
      </c>
      <c r="E66" s="206">
        <f>E54-E63</f>
        <v>4622</v>
      </c>
      <c r="F66" s="190"/>
      <c r="G66" s="190"/>
      <c r="H66" s="190"/>
      <c r="I66" s="190"/>
    </row>
    <row r="67" spans="2:9" ht="13.5">
      <c r="B67" s="169"/>
      <c r="C67" s="169" t="s">
        <v>80</v>
      </c>
      <c r="D67" s="204">
        <f>SUM(D65:D66)</f>
        <v>0</v>
      </c>
      <c r="E67" s="205">
        <f>SUM(E65:E66)</f>
        <v>184776</v>
      </c>
      <c r="F67" s="190"/>
      <c r="G67" s="190"/>
      <c r="H67" s="190"/>
      <c r="I67" s="190"/>
    </row>
    <row r="68" spans="4:9" ht="13.5">
      <c r="D68" s="168"/>
      <c r="E68" s="176"/>
      <c r="F68" s="168"/>
      <c r="G68" s="168"/>
      <c r="H68" s="168"/>
      <c r="I68" s="168"/>
    </row>
    <row r="69" ht="13.5">
      <c r="E69" s="180"/>
    </row>
    <row r="70" spans="1:9" ht="13.5">
      <c r="A70" s="235" t="s">
        <v>93</v>
      </c>
      <c r="B70" s="2" t="s">
        <v>92</v>
      </c>
      <c r="C70" s="2" t="s">
        <v>38</v>
      </c>
      <c r="D70" s="207" t="e">
        <f>D53/D50*100</f>
        <v>#DIV/0!</v>
      </c>
      <c r="E70" s="208">
        <f>E53/E50*100</f>
        <v>2.7746137328627585</v>
      </c>
      <c r="F70" s="207">
        <f aca="true" t="shared" si="3" ref="F70:I71">F33/F29*100</f>
        <v>2.940294299956882</v>
      </c>
      <c r="G70" s="207">
        <f t="shared" si="3"/>
        <v>2.8146019584590185</v>
      </c>
      <c r="H70" s="207">
        <f>H33/H29*100</f>
        <v>2.7955393601579814</v>
      </c>
      <c r="I70" s="207" t="e">
        <f t="shared" si="3"/>
        <v>#DIV/0!</v>
      </c>
    </row>
    <row r="71" spans="1:9" ht="13.5">
      <c r="A71" s="235"/>
      <c r="C71" s="2" t="s">
        <v>39</v>
      </c>
      <c r="D71" s="207" t="e">
        <f>D54/D51*100</f>
        <v>#DIV/0!</v>
      </c>
      <c r="E71" s="208">
        <f>E54/E51*100</f>
        <v>1.1566074950690335</v>
      </c>
      <c r="F71" s="207">
        <f t="shared" si="3"/>
        <v>0.571769173031922</v>
      </c>
      <c r="G71" s="207">
        <f t="shared" si="3"/>
        <v>0.7359463810493807</v>
      </c>
      <c r="H71" s="207">
        <f>H34/H30*100</f>
        <v>1.0795109685251019</v>
      </c>
      <c r="I71" s="207" t="e">
        <f t="shared" si="3"/>
        <v>#DIV/0!</v>
      </c>
    </row>
    <row r="72" spans="1:9" ht="13.5">
      <c r="A72" s="235"/>
      <c r="B72" s="2" t="s">
        <v>82</v>
      </c>
      <c r="D72" s="191"/>
      <c r="E72" s="192"/>
      <c r="F72" s="209">
        <f>F48/F36*100</f>
        <v>87.25302685063761</v>
      </c>
      <c r="G72" s="209">
        <f>G48/G36*100</f>
        <v>86.07259446006658</v>
      </c>
      <c r="H72" s="209">
        <f>H48/H36*100</f>
        <v>85.39961041496997</v>
      </c>
      <c r="I72" s="209" t="e">
        <f>I48/I36*100</f>
        <v>#DIV/0!</v>
      </c>
    </row>
    <row r="73" spans="1:9" ht="13.5">
      <c r="A73" s="235"/>
      <c r="B73" s="2" t="s">
        <v>83</v>
      </c>
      <c r="D73" s="191"/>
      <c r="E73" s="192"/>
      <c r="F73" s="209">
        <f>F40/F32*100000</f>
        <v>53.34716133926244</v>
      </c>
      <c r="G73" s="209">
        <f>G40/G32*100000</f>
        <v>47.76286144715936</v>
      </c>
      <c r="H73" s="209">
        <f>H40/H32*100000</f>
        <v>47.352976570426506</v>
      </c>
      <c r="I73" s="209" t="e">
        <f>I40/I32*100000</f>
        <v>#DIV/0!</v>
      </c>
    </row>
    <row r="74" spans="1:9" ht="13.5">
      <c r="A74" s="235"/>
      <c r="B74" s="2" t="s">
        <v>84</v>
      </c>
      <c r="D74" s="191"/>
      <c r="E74" s="192"/>
      <c r="F74" s="209">
        <f>F40/F48*100</f>
        <v>2.088669852350066</v>
      </c>
      <c r="G74" s="209">
        <f>G40/G48*100</f>
        <v>1.9907730271981117</v>
      </c>
      <c r="H74" s="209">
        <f>H40/H48*100</f>
        <v>1.9903965735509812</v>
      </c>
      <c r="I74" s="209" t="e">
        <f>I40/I48*100</f>
        <v>#DIV/0!</v>
      </c>
    </row>
    <row r="75" ht="13.5">
      <c r="E75" s="180"/>
    </row>
    <row r="76" spans="1:9" ht="13.5">
      <c r="A76" s="235" t="s">
        <v>94</v>
      </c>
      <c r="B76" s="170" t="s">
        <v>89</v>
      </c>
      <c r="C76" s="170"/>
      <c r="D76" s="210" t="e">
        <f>D80/D55*100</f>
        <v>#DIV/0!</v>
      </c>
      <c r="E76" s="211">
        <f>E80/E55*100</f>
        <v>75.02829156512225</v>
      </c>
      <c r="F76" s="193"/>
      <c r="G76" s="193"/>
      <c r="H76" s="193"/>
      <c r="I76" s="193"/>
    </row>
    <row r="77" spans="1:9" ht="13.5">
      <c r="A77" s="235"/>
      <c r="B77" s="2" t="s">
        <v>90</v>
      </c>
      <c r="C77" s="2" t="s">
        <v>87</v>
      </c>
      <c r="D77" s="209" t="e">
        <f>D58/D52*100000</f>
        <v>#DIV/0!</v>
      </c>
      <c r="E77" s="212">
        <f>E58/E52*100000</f>
        <v>47.70585264475071</v>
      </c>
      <c r="F77" s="193"/>
      <c r="G77" s="193"/>
      <c r="H77" s="193"/>
      <c r="I77" s="193"/>
    </row>
    <row r="78" spans="1:9" ht="13.5">
      <c r="A78" s="235"/>
      <c r="B78" s="2" t="s">
        <v>91</v>
      </c>
      <c r="C78" s="2" t="s">
        <v>87</v>
      </c>
      <c r="D78" s="209" t="e">
        <f>D58/D80*100</f>
        <v>#DIV/0!</v>
      </c>
      <c r="E78" s="212">
        <f>E58/E80*100</f>
        <v>2.3688673872362798</v>
      </c>
      <c r="F78" s="193"/>
      <c r="G78" s="193"/>
      <c r="H78" s="193"/>
      <c r="I78" s="193"/>
    </row>
    <row r="79" spans="1:5" ht="13.5">
      <c r="A79" s="235"/>
      <c r="E79" s="180"/>
    </row>
    <row r="80" spans="1:9" ht="13.5">
      <c r="A80" s="235"/>
      <c r="B80" s="2" t="s">
        <v>86</v>
      </c>
      <c r="C80" s="2" t="s">
        <v>88</v>
      </c>
      <c r="D80" s="202">
        <f>D55-D61-D64</f>
        <v>0</v>
      </c>
      <c r="E80" s="206">
        <f>E55-E61-E64</f>
        <v>159781</v>
      </c>
      <c r="F80" s="194"/>
      <c r="G80" s="194"/>
      <c r="H80" s="194"/>
      <c r="I80" s="194"/>
    </row>
  </sheetData>
  <mergeCells count="3">
    <mergeCell ref="A1:A20"/>
    <mergeCell ref="A70:A74"/>
    <mergeCell ref="A76:A80"/>
  </mergeCells>
  <printOptions/>
  <pageMargins left="0.75" right="0.75" top="1" bottom="1" header="0.512" footer="0.512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t040240b</cp:lastModifiedBy>
  <cp:lastPrinted>2008-03-03T09:31:43Z</cp:lastPrinted>
  <dcterms:created xsi:type="dcterms:W3CDTF">1997-01-08T22:48:59Z</dcterms:created>
  <dcterms:modified xsi:type="dcterms:W3CDTF">2008-04-11T09:35:37Z</dcterms:modified>
  <cp:category/>
  <cp:version/>
  <cp:contentType/>
  <cp:contentStatus/>
</cp:coreProperties>
</file>